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W.Ungyertho\Desktop\"/>
    </mc:Choice>
  </mc:AlternateContent>
  <bookViews>
    <workbookView xWindow="0" yWindow="0" windowWidth="17490" windowHeight="8580" tabRatio="508" firstSheet="1" activeTab="1"/>
  </bookViews>
  <sheets>
    <sheet name="Resultat test" sheetId="12" r:id="rId1"/>
    <sheet name="3W" sheetId="1" r:id="rId2"/>
    <sheet name="WHO" sheetId="5" state="hidden" r:id="rId3"/>
    <sheet name="WHAT" sheetId="4" r:id="rId4"/>
    <sheet name="WHERE" sheetId="2" state="hidden" r:id="rId5"/>
    <sheet name="WHEN" sheetId="11" state="hidden" r:id="rId6"/>
  </sheets>
  <definedNames>
    <definedName name="_xlnm._FilterDatabase" localSheetId="1" hidden="1">'3W'!$A$1:$CO$1</definedName>
    <definedName name="_xlnm._FilterDatabase" localSheetId="4" hidden="1">WHERE!#REF!</definedName>
    <definedName name="ACRO">Table3[Acronym]</definedName>
    <definedName name="ACTIVITIES">Table18[Core Cluster Activities]</definedName>
    <definedName name="LATITUDE">TblAdmin4[Add the latitude (optional) corresponding to Admin 4]</definedName>
    <definedName name="LONGITUDE">TblAdmin4[Add the longitude (optional) corresponding to Admin 4]</definedName>
    <definedName name="ORG">Table2[(Dropdown list for ''Type of organisation'')]</definedName>
    <definedName name="ORG_LIST">Table3[Organisations]</definedName>
    <definedName name="PCODE4">TblAdmin4[PCODE4]</definedName>
    <definedName name="STATUS">Table19[Modify the status of activities]</definedName>
    <definedName name="Tbl1_Admin1">TblAdmin1[[#Headers],[Admin1]]</definedName>
    <definedName name="Tbl1_Name1">TblAdmin1[Admin1]</definedName>
    <definedName name="Tbl2_Admin2">TblAdmin2[[#Headers],[Admin2]]</definedName>
    <definedName name="Tbl2_Name2">TblAdmin2[Admin2]</definedName>
    <definedName name="Tbl2_Pcode1">TblAdmin2[Admin1 PCODE (matched with Admin 2)]</definedName>
    <definedName name="Tbl2_RegionPCODE">TblAdmin2[[#Headers],[Admin1 PCODE (matched with Admin 2)]]</definedName>
    <definedName name="Tbl3_Admin2PCODE">TblAdmin3[[#Headers],[Tbl3_Admin2PCODE]]</definedName>
    <definedName name="Tbl3_Admin3">TblAdmin3[[#Headers],[Tbl3_Admin3]]</definedName>
    <definedName name="Tbl3_Name3">TblAdmin3[Tbl3_Admin3]</definedName>
    <definedName name="Tbl3_Pcode2">TblAdmin3[Tbl3_Admin2PCODE]</definedName>
    <definedName name="Tbl4_Admin3PCODE">TblAdmin4[[#Headers],[Tbl4_Admin3PCODE]]</definedName>
    <definedName name="Tbl4_Admin4">TblAdmin4[[#Headers],[Tbl4_Admin4]]</definedName>
    <definedName name="Tbl4_Name4">TblAdmin4[Tbl4_Admin4]</definedName>
    <definedName name="Tbl4_PCODE3">TblAdmin4[Tbl4_Admin3PCODE]</definedName>
    <definedName name="TYP_ED">Table11[Type of Education]</definedName>
    <definedName name="TYP_SCHOOL">Table17[Type of School]</definedName>
    <definedName name="TYPEORG">Table3[Type of organisation]</definedName>
    <definedName name="UNIT">Table18[Unit of measurement- Do not leave a row blank]</definedName>
  </definedNames>
  <calcPr calcId="162913"/>
  <pivotCaches>
    <pivotCache cacheId="12" r:id="rId7"/>
  </pivotCaches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83" i="1" l="1"/>
  <c r="E183" i="1"/>
  <c r="D38" i="1"/>
  <c r="E38" i="1"/>
  <c r="D184" i="1"/>
  <c r="E184" i="1"/>
  <c r="D185" i="1"/>
  <c r="E185" i="1"/>
  <c r="D39" i="1"/>
  <c r="E39" i="1"/>
  <c r="D186" i="1"/>
  <c r="E186" i="1"/>
  <c r="D40" i="1"/>
  <c r="E40" i="1"/>
  <c r="D187" i="1"/>
  <c r="E187" i="1"/>
  <c r="D188" i="1"/>
  <c r="E188" i="1"/>
  <c r="D189" i="1"/>
  <c r="E189" i="1"/>
  <c r="D41" i="1"/>
  <c r="E41" i="1"/>
  <c r="D42" i="1"/>
  <c r="E42" i="1"/>
  <c r="D190" i="1"/>
  <c r="E190" i="1"/>
  <c r="D191" i="1"/>
  <c r="E191" i="1"/>
  <c r="D43" i="1"/>
  <c r="E43" i="1"/>
  <c r="D192" i="1"/>
  <c r="E192" i="1"/>
  <c r="D44" i="1"/>
  <c r="E44" i="1"/>
  <c r="D193" i="1"/>
  <c r="E193" i="1"/>
  <c r="D45" i="1"/>
  <c r="E45" i="1"/>
  <c r="D194" i="1"/>
  <c r="E194" i="1"/>
  <c r="D195" i="1"/>
  <c r="E195" i="1"/>
  <c r="D46" i="1"/>
  <c r="E46" i="1"/>
  <c r="D196" i="1"/>
  <c r="E196" i="1"/>
  <c r="D47" i="1"/>
  <c r="E47" i="1"/>
  <c r="D197" i="1"/>
  <c r="E197" i="1"/>
  <c r="D198" i="1"/>
  <c r="E198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D234" i="12"/>
  <c r="D112" i="1" l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AB66" i="1"/>
  <c r="AB3" i="1"/>
  <c r="AD211" i="1"/>
  <c r="AB267" i="1"/>
  <c r="AB67" i="1"/>
  <c r="AB4" i="1"/>
  <c r="AD212" i="1"/>
  <c r="AB268" i="1"/>
  <c r="AB68" i="1"/>
  <c r="AB5" i="1"/>
  <c r="AD213" i="1"/>
  <c r="AB269" i="1"/>
  <c r="AB69" i="1"/>
  <c r="AB6" i="1"/>
  <c r="AD214" i="1"/>
  <c r="AB270" i="1"/>
  <c r="AB70" i="1"/>
  <c r="AB7" i="1"/>
  <c r="AD215" i="1"/>
  <c r="AB271" i="1"/>
  <c r="AB71" i="1"/>
  <c r="AB8" i="1"/>
  <c r="AD216" i="1"/>
  <c r="AB272" i="1"/>
  <c r="AB72" i="1"/>
  <c r="AB9" i="1"/>
  <c r="AD217" i="1"/>
  <c r="AB273" i="1"/>
  <c r="AB73" i="1"/>
  <c r="AB10" i="1"/>
  <c r="AD218" i="1"/>
  <c r="AB274" i="1"/>
  <c r="AB74" i="1"/>
  <c r="AB11" i="1"/>
  <c r="AD219" i="1"/>
  <c r="AB75" i="1"/>
  <c r="AB12" i="1"/>
  <c r="AB76" i="1"/>
  <c r="AB13" i="1"/>
  <c r="AB77" i="1"/>
  <c r="AB14" i="1"/>
  <c r="AB78" i="1"/>
  <c r="AB15" i="1"/>
  <c r="AB79" i="1"/>
  <c r="AB16" i="1"/>
  <c r="AB306" i="1"/>
  <c r="AB275" i="1"/>
  <c r="AB276" i="1"/>
  <c r="AB277" i="1"/>
  <c r="AB80" i="1"/>
  <c r="AB81" i="1"/>
  <c r="AB82" i="1"/>
  <c r="AB83" i="1"/>
  <c r="AD220" i="1"/>
  <c r="AD221" i="1"/>
  <c r="AD222" i="1"/>
  <c r="AD223" i="1"/>
  <c r="AD224" i="1"/>
  <c r="AB84" i="1"/>
  <c r="AB278" i="1"/>
  <c r="AD225" i="1"/>
  <c r="AB85" i="1"/>
  <c r="AB279" i="1"/>
  <c r="AD226" i="1"/>
  <c r="AB86" i="1"/>
  <c r="AB280" i="1"/>
  <c r="AD227" i="1"/>
  <c r="AB87" i="1"/>
  <c r="AB281" i="1"/>
  <c r="AD228" i="1"/>
  <c r="AB88" i="1"/>
  <c r="AB282" i="1"/>
  <c r="AD229" i="1"/>
  <c r="AB89" i="1"/>
  <c r="AB283" i="1"/>
  <c r="AD230" i="1"/>
  <c r="AB90" i="1"/>
  <c r="AB284" i="1"/>
  <c r="AB91" i="1"/>
  <c r="AB92" i="1"/>
  <c r="AB93" i="1"/>
  <c r="AB94" i="1"/>
  <c r="AB17" i="1"/>
  <c r="AB18" i="1"/>
  <c r="AB19" i="1"/>
  <c r="AB20" i="1"/>
  <c r="AD231" i="1"/>
  <c r="AD232" i="1"/>
  <c r="AD233" i="1"/>
  <c r="AD23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108" i="1"/>
  <c r="AB109" i="1"/>
  <c r="AB110" i="1"/>
  <c r="AD248" i="1"/>
  <c r="AD249" i="1"/>
  <c r="AD250" i="1"/>
  <c r="AB307" i="1"/>
  <c r="AB308" i="1"/>
  <c r="AB309" i="1"/>
  <c r="AB310" i="1"/>
  <c r="AB311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37" i="1"/>
  <c r="D48" i="1"/>
  <c r="D49" i="1"/>
  <c r="D50" i="1"/>
  <c r="D51" i="1"/>
  <c r="D52" i="1"/>
  <c r="D53" i="1"/>
  <c r="D54" i="1"/>
  <c r="D55" i="1"/>
  <c r="D56" i="1"/>
  <c r="D57" i="1"/>
  <c r="D58" i="1"/>
  <c r="D59" i="1"/>
  <c r="D205" i="1"/>
  <c r="D317" i="1"/>
  <c r="D60" i="1"/>
  <c r="D199" i="1"/>
  <c r="D251" i="1"/>
  <c r="D262" i="1"/>
  <c r="D301" i="1"/>
  <c r="D312" i="1"/>
  <c r="D206" i="1"/>
  <c r="D318" i="1"/>
  <c r="D61" i="1"/>
  <c r="D200" i="1"/>
  <c r="D252" i="1"/>
  <c r="D263" i="1"/>
  <c r="D302" i="1"/>
  <c r="D313" i="1"/>
  <c r="D207" i="1"/>
  <c r="D319" i="1"/>
  <c r="D62" i="1"/>
  <c r="D201" i="1"/>
  <c r="D253" i="1"/>
  <c r="D264" i="1"/>
  <c r="D303" i="1"/>
  <c r="D314" i="1"/>
  <c r="D208" i="1"/>
  <c r="D320" i="1"/>
  <c r="D63" i="1"/>
  <c r="D202" i="1"/>
  <c r="D254" i="1"/>
  <c r="D265" i="1"/>
  <c r="D304" i="1"/>
  <c r="D315" i="1"/>
  <c r="D209" i="1"/>
  <c r="D321" i="1"/>
  <c r="D64" i="1"/>
  <c r="D203" i="1"/>
  <c r="D255" i="1"/>
  <c r="D266" i="1"/>
  <c r="D305" i="1"/>
  <c r="D316" i="1"/>
  <c r="D210" i="1"/>
  <c r="D322" i="1"/>
  <c r="D65" i="1"/>
  <c r="D204" i="1"/>
  <c r="D256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37" i="1"/>
  <c r="E48" i="1"/>
  <c r="E49" i="1"/>
  <c r="E50" i="1"/>
  <c r="E51" i="1"/>
  <c r="E52" i="1"/>
  <c r="E53" i="1"/>
  <c r="E54" i="1"/>
  <c r="E55" i="1"/>
  <c r="E56" i="1"/>
  <c r="E57" i="1"/>
  <c r="E58" i="1"/>
  <c r="E59" i="1"/>
  <c r="E205" i="1"/>
  <c r="E317" i="1"/>
  <c r="E60" i="1"/>
  <c r="E199" i="1"/>
  <c r="E251" i="1"/>
  <c r="E262" i="1"/>
  <c r="E301" i="1"/>
  <c r="E312" i="1"/>
  <c r="E206" i="1"/>
  <c r="E318" i="1"/>
  <c r="E61" i="1"/>
  <c r="E200" i="1"/>
  <c r="E252" i="1"/>
  <c r="E263" i="1"/>
  <c r="E302" i="1"/>
  <c r="E313" i="1"/>
  <c r="E207" i="1"/>
  <c r="E319" i="1"/>
  <c r="E62" i="1"/>
  <c r="E201" i="1"/>
  <c r="E253" i="1"/>
  <c r="E264" i="1"/>
  <c r="E303" i="1"/>
  <c r="E314" i="1"/>
  <c r="E208" i="1"/>
  <c r="E320" i="1"/>
  <c r="E63" i="1"/>
  <c r="E202" i="1"/>
  <c r="E254" i="1"/>
  <c r="E265" i="1"/>
  <c r="E304" i="1"/>
  <c r="E315" i="1"/>
  <c r="E209" i="1"/>
  <c r="E321" i="1"/>
  <c r="E64" i="1"/>
  <c r="E203" i="1"/>
  <c r="E255" i="1"/>
  <c r="E266" i="1"/>
  <c r="E305" i="1"/>
  <c r="E316" i="1"/>
  <c r="E210" i="1"/>
  <c r="E322" i="1"/>
  <c r="E65" i="1"/>
  <c r="E204" i="1"/>
  <c r="E256" i="1"/>
  <c r="J114" i="1"/>
  <c r="L114" i="1" s="1" a="1"/>
  <c r="L114" i="1" s="1"/>
  <c r="N114" i="1" s="1" a="1"/>
  <c r="N114" i="1" s="1"/>
  <c r="P114" i="1" s="1" a="1"/>
  <c r="P114" i="1" s="1"/>
  <c r="Q114" i="1" s="1"/>
  <c r="J115" i="1"/>
  <c r="L115" i="1" s="1" a="1"/>
  <c r="L115" i="1" s="1"/>
  <c r="N115" i="1" s="1" a="1"/>
  <c r="N115" i="1" s="1"/>
  <c r="P115" i="1" s="1" a="1"/>
  <c r="P115" i="1" s="1"/>
  <c r="Q115" i="1" s="1"/>
  <c r="J116" i="1"/>
  <c r="J117" i="1"/>
  <c r="L117" i="1" s="1" a="1"/>
  <c r="L117" i="1" s="1"/>
  <c r="N117" i="1" s="1" a="1"/>
  <c r="N117" i="1" s="1"/>
  <c r="P117" i="1" s="1" a="1"/>
  <c r="P117" i="1" s="1"/>
  <c r="J118" i="1"/>
  <c r="L118" i="1" s="1" a="1"/>
  <c r="L118" i="1" s="1"/>
  <c r="N118" i="1" s="1" a="1"/>
  <c r="N118" i="1" s="1"/>
  <c r="P118" i="1" s="1" a="1"/>
  <c r="P118" i="1" s="1"/>
  <c r="R118" i="1" s="1"/>
  <c r="J119" i="1"/>
  <c r="L119" i="1" s="1" a="1"/>
  <c r="L119" i="1" s="1"/>
  <c r="N119" i="1" s="1" a="1"/>
  <c r="N119" i="1" s="1"/>
  <c r="P119" i="1" s="1" a="1"/>
  <c r="P119" i="1" s="1"/>
  <c r="R119" i="1" s="1"/>
  <c r="J120" i="1"/>
  <c r="L120" i="1" s="1" a="1"/>
  <c r="L120" i="1" s="1"/>
  <c r="N120" i="1" s="1" a="1"/>
  <c r="N120" i="1" s="1"/>
  <c r="P120" i="1" s="1" a="1"/>
  <c r="P120" i="1" s="1"/>
  <c r="Q120" i="1" s="1"/>
  <c r="J121" i="1"/>
  <c r="L121" i="1" s="1" a="1"/>
  <c r="L121" i="1" s="1"/>
  <c r="N121" i="1" s="1" a="1"/>
  <c r="N121" i="1" s="1"/>
  <c r="P121" i="1" s="1" a="1"/>
  <c r="P121" i="1" s="1"/>
  <c r="J122" i="1"/>
  <c r="L122" i="1" s="1" a="1"/>
  <c r="L122" i="1" s="1"/>
  <c r="N122" i="1" s="1" a="1"/>
  <c r="N122" i="1" s="1"/>
  <c r="P122" i="1" s="1" a="1"/>
  <c r="P122" i="1" s="1"/>
  <c r="Q122" i="1" s="1"/>
  <c r="J123" i="1"/>
  <c r="L123" i="1" s="1" a="1"/>
  <c r="L123" i="1" s="1"/>
  <c r="N123" i="1" s="1" a="1"/>
  <c r="N123" i="1" s="1"/>
  <c r="P123" i="1" s="1" a="1"/>
  <c r="P123" i="1" s="1"/>
  <c r="Q123" i="1" s="1"/>
  <c r="J124" i="1"/>
  <c r="J125" i="1"/>
  <c r="L125" i="1" s="1" a="1"/>
  <c r="L125" i="1" s="1"/>
  <c r="N125" i="1" s="1" a="1"/>
  <c r="N125" i="1" s="1"/>
  <c r="P125" i="1" s="1" a="1"/>
  <c r="P125" i="1" s="1"/>
  <c r="Q125" i="1" s="1"/>
  <c r="J126" i="1"/>
  <c r="L126" i="1" s="1" a="1"/>
  <c r="L126" i="1" s="1"/>
  <c r="N126" i="1" s="1" a="1"/>
  <c r="N126" i="1" s="1"/>
  <c r="P126" i="1" s="1" a="1"/>
  <c r="P126" i="1" s="1"/>
  <c r="Q126" i="1" s="1"/>
  <c r="J127" i="1"/>
  <c r="L127" i="1" s="1" a="1"/>
  <c r="L127" i="1" s="1"/>
  <c r="N127" i="1" s="1" a="1"/>
  <c r="N127" i="1" s="1"/>
  <c r="P127" i="1" s="1" a="1"/>
  <c r="P127" i="1" s="1"/>
  <c r="J128" i="1"/>
  <c r="J129" i="1"/>
  <c r="L129" i="1" s="1" a="1"/>
  <c r="L129" i="1" s="1"/>
  <c r="N129" i="1" s="1" a="1"/>
  <c r="N129" i="1" s="1"/>
  <c r="P129" i="1" s="1" a="1"/>
  <c r="P129" i="1" s="1"/>
  <c r="R129" i="1" s="1"/>
  <c r="J130" i="1"/>
  <c r="L130" i="1" s="1" a="1"/>
  <c r="L130" i="1" s="1"/>
  <c r="N130" i="1" s="1" a="1"/>
  <c r="N130" i="1" s="1"/>
  <c r="P130" i="1" s="1" a="1"/>
  <c r="P130" i="1" s="1"/>
  <c r="J131" i="1"/>
  <c r="L131" i="1" s="1" a="1"/>
  <c r="L131" i="1" s="1"/>
  <c r="N131" i="1" s="1" a="1"/>
  <c r="N131" i="1" s="1"/>
  <c r="P131" i="1" s="1" a="1"/>
  <c r="P131" i="1" s="1"/>
  <c r="Q131" i="1" s="1"/>
  <c r="J132" i="1"/>
  <c r="L132" i="1" s="1" a="1"/>
  <c r="L132" i="1" s="1"/>
  <c r="N132" i="1" s="1" a="1"/>
  <c r="N132" i="1" s="1"/>
  <c r="P132" i="1" s="1" a="1"/>
  <c r="P132" i="1" s="1"/>
  <c r="J133" i="1"/>
  <c r="L133" i="1" s="1" a="1"/>
  <c r="L133" i="1" s="1"/>
  <c r="N133" i="1" s="1" a="1"/>
  <c r="N133" i="1" s="1"/>
  <c r="P133" i="1" s="1" a="1"/>
  <c r="P133" i="1" s="1"/>
  <c r="J134" i="1"/>
  <c r="L134" i="1" s="1" a="1"/>
  <c r="L134" i="1" s="1"/>
  <c r="N134" i="1" s="1" a="1"/>
  <c r="N134" i="1" s="1"/>
  <c r="P134" i="1" s="1" a="1"/>
  <c r="P134" i="1" s="1"/>
  <c r="R134" i="1" s="1"/>
  <c r="J135" i="1"/>
  <c r="L135" i="1" s="1" a="1"/>
  <c r="L135" i="1" s="1"/>
  <c r="N135" i="1" s="1" a="1"/>
  <c r="N135" i="1" s="1"/>
  <c r="P135" i="1" s="1" a="1"/>
  <c r="P135" i="1" s="1"/>
  <c r="J136" i="1"/>
  <c r="J137" i="1"/>
  <c r="L137" i="1" s="1" a="1"/>
  <c r="L137" i="1" s="1"/>
  <c r="N137" i="1" s="1" a="1"/>
  <c r="N137" i="1" s="1"/>
  <c r="P137" i="1" s="1" a="1"/>
  <c r="P137" i="1" s="1"/>
  <c r="J138" i="1"/>
  <c r="L138" i="1" s="1" a="1"/>
  <c r="L138" i="1" s="1"/>
  <c r="N138" i="1" s="1" a="1"/>
  <c r="N138" i="1" s="1"/>
  <c r="P138" i="1" s="1" a="1"/>
  <c r="P138" i="1" s="1"/>
  <c r="J139" i="1"/>
  <c r="L139" i="1" s="1" a="1"/>
  <c r="L139" i="1" s="1"/>
  <c r="N139" i="1" s="1" a="1"/>
  <c r="N139" i="1" s="1"/>
  <c r="P139" i="1" s="1" a="1"/>
  <c r="P139" i="1" s="1"/>
  <c r="R139" i="1" s="1"/>
  <c r="J140" i="1"/>
  <c r="J141" i="1"/>
  <c r="L141" i="1" s="1" a="1"/>
  <c r="L141" i="1" s="1"/>
  <c r="N141" i="1" s="1" a="1"/>
  <c r="N141" i="1" s="1"/>
  <c r="P141" i="1" s="1" a="1"/>
  <c r="P141" i="1" s="1"/>
  <c r="Q141" i="1" s="1"/>
  <c r="J142" i="1"/>
  <c r="L142" i="1" s="1" a="1"/>
  <c r="L142" i="1" s="1"/>
  <c r="N142" i="1" s="1" a="1"/>
  <c r="N142" i="1" s="1"/>
  <c r="P142" i="1" s="1" a="1"/>
  <c r="P142" i="1" s="1"/>
  <c r="R142" i="1" s="1"/>
  <c r="J143" i="1"/>
  <c r="L143" i="1" s="1" a="1"/>
  <c r="L143" i="1" s="1"/>
  <c r="N143" i="1" s="1" a="1"/>
  <c r="N143" i="1" s="1"/>
  <c r="P143" i="1" s="1" a="1"/>
  <c r="P143" i="1" s="1"/>
  <c r="R143" i="1" s="1"/>
  <c r="J144" i="1"/>
  <c r="L144" i="1" s="1" a="1"/>
  <c r="L144" i="1" s="1"/>
  <c r="N144" i="1" s="1" a="1"/>
  <c r="N144" i="1" s="1"/>
  <c r="P144" i="1" s="1" a="1"/>
  <c r="P144" i="1" s="1"/>
  <c r="J145" i="1"/>
  <c r="L145" i="1" s="1" a="1"/>
  <c r="L145" i="1" s="1"/>
  <c r="N145" i="1" s="1" a="1"/>
  <c r="N145" i="1" s="1"/>
  <c r="P145" i="1" s="1" a="1"/>
  <c r="P145" i="1" s="1"/>
  <c r="J146" i="1"/>
  <c r="L146" i="1" s="1" a="1"/>
  <c r="L146" i="1" s="1"/>
  <c r="N146" i="1" s="1" a="1"/>
  <c r="N146" i="1" s="1"/>
  <c r="P146" i="1" s="1" a="1"/>
  <c r="P146" i="1" s="1"/>
  <c r="R146" i="1" s="1"/>
  <c r="J147" i="1"/>
  <c r="L147" i="1" s="1" a="1"/>
  <c r="L147" i="1" s="1"/>
  <c r="N147" i="1" s="1" a="1"/>
  <c r="N147" i="1" s="1"/>
  <c r="P147" i="1" s="1" a="1"/>
  <c r="P147" i="1" s="1"/>
  <c r="Q147" i="1" s="1"/>
  <c r="J148" i="1"/>
  <c r="L149" i="1" a="1"/>
  <c r="L149" i="1" s="1"/>
  <c r="N149" i="1" s="1" a="1"/>
  <c r="N149" i="1" s="1"/>
  <c r="P149" i="1" s="1" a="1"/>
  <c r="P149" i="1" s="1"/>
  <c r="L150" i="1" a="1"/>
  <c r="L150" i="1" s="1"/>
  <c r="N150" i="1" s="1" a="1"/>
  <c r="N150" i="1" s="1"/>
  <c r="P150" i="1" s="1" a="1"/>
  <c r="P150" i="1" s="1"/>
  <c r="R150" i="1" s="1"/>
  <c r="L151" i="1" a="1"/>
  <c r="L151" i="1" s="1"/>
  <c r="N151" i="1" s="1" a="1"/>
  <c r="N151" i="1" s="1"/>
  <c r="P151" i="1" s="1" a="1"/>
  <c r="P151" i="1" s="1"/>
  <c r="L153" i="1" a="1"/>
  <c r="L153" i="1" s="1"/>
  <c r="N153" i="1" s="1" a="1"/>
  <c r="N153" i="1" s="1"/>
  <c r="P153" i="1" s="1" a="1"/>
  <c r="P153" i="1" s="1"/>
  <c r="R153" i="1" s="1"/>
  <c r="L154" i="1" a="1"/>
  <c r="L154" i="1" s="1"/>
  <c r="N154" i="1" s="1" a="1"/>
  <c r="N154" i="1" s="1"/>
  <c r="P154" i="1" s="1" a="1"/>
  <c r="P154" i="1" s="1"/>
  <c r="L155" i="1" a="1"/>
  <c r="L155" i="1" s="1"/>
  <c r="N155" i="1" s="1" a="1"/>
  <c r="N155" i="1" s="1"/>
  <c r="P155" i="1" s="1" a="1"/>
  <c r="P155" i="1" s="1"/>
  <c r="Q155" i="1" s="1"/>
  <c r="L156" i="1" a="1"/>
  <c r="L156" i="1" s="1"/>
  <c r="N156" i="1" s="1" a="1"/>
  <c r="N156" i="1" s="1"/>
  <c r="P156" i="1" s="1" a="1"/>
  <c r="P156" i="1" s="1"/>
  <c r="Q156" i="1" s="1"/>
  <c r="L157" i="1" a="1"/>
  <c r="L157" i="1" s="1"/>
  <c r="N157" i="1" s="1" a="1"/>
  <c r="N157" i="1" s="1"/>
  <c r="P157" i="1" s="1" a="1"/>
  <c r="P157" i="1" s="1"/>
  <c r="R157" i="1" s="1"/>
  <c r="L158" i="1" a="1"/>
  <c r="L158" i="1" s="1"/>
  <c r="N158" i="1" s="1" a="1"/>
  <c r="N158" i="1" s="1"/>
  <c r="P158" i="1" s="1" a="1"/>
  <c r="P158" i="1" s="1"/>
  <c r="R158" i="1" s="1"/>
  <c r="L159" i="1" a="1"/>
  <c r="L159" i="1" s="1"/>
  <c r="N159" i="1" s="1" a="1"/>
  <c r="N159" i="1" s="1"/>
  <c r="P159" i="1" s="1" a="1"/>
  <c r="P159" i="1" s="1"/>
  <c r="Q159" i="1" s="1"/>
  <c r="L161" i="1" a="1"/>
  <c r="L161" i="1" s="1"/>
  <c r="N161" i="1" s="1" a="1"/>
  <c r="N161" i="1" s="1"/>
  <c r="P161" i="1" s="1" a="1"/>
  <c r="P161" i="1" s="1"/>
  <c r="L162" i="1" a="1"/>
  <c r="L162" i="1" s="1"/>
  <c r="N162" i="1" s="1" a="1"/>
  <c r="N162" i="1" s="1"/>
  <c r="P162" i="1" s="1" a="1"/>
  <c r="P162" i="1" s="1"/>
  <c r="Q162" i="1" s="1"/>
  <c r="L163" i="1" a="1"/>
  <c r="L163" i="1" s="1"/>
  <c r="N163" i="1" s="1" a="1"/>
  <c r="N163" i="1" s="1"/>
  <c r="P163" i="1" s="1" a="1"/>
  <c r="P163" i="1" s="1"/>
  <c r="L165" i="1" a="1"/>
  <c r="L165" i="1" s="1"/>
  <c r="N165" i="1" s="1" a="1"/>
  <c r="N165" i="1" s="1"/>
  <c r="P165" i="1" s="1" a="1"/>
  <c r="P165" i="1" s="1"/>
  <c r="L166" i="1" a="1"/>
  <c r="L166" i="1" s="1"/>
  <c r="N166" i="1" s="1" a="1"/>
  <c r="N166" i="1" s="1"/>
  <c r="P166" i="1" s="1" a="1"/>
  <c r="P166" i="1" s="1"/>
  <c r="R166" i="1" s="1"/>
  <c r="L167" i="1" a="1"/>
  <c r="L167" i="1" s="1"/>
  <c r="N167" i="1" s="1" a="1"/>
  <c r="N167" i="1" s="1"/>
  <c r="P167" i="1" s="1" a="1"/>
  <c r="P167" i="1" s="1"/>
  <c r="Q167" i="1" s="1"/>
  <c r="L169" i="1" a="1"/>
  <c r="L169" i="1" s="1"/>
  <c r="N169" i="1" s="1" a="1"/>
  <c r="N169" i="1" s="1"/>
  <c r="P169" i="1" s="1" a="1"/>
  <c r="P169" i="1" s="1"/>
  <c r="J170" i="1"/>
  <c r="L170" i="1" s="1" a="1"/>
  <c r="L170" i="1" s="1"/>
  <c r="N170" i="1" s="1" a="1"/>
  <c r="N170" i="1" s="1"/>
  <c r="P170" i="1" s="1" a="1"/>
  <c r="P170" i="1" s="1"/>
  <c r="J171" i="1"/>
  <c r="L171" i="1" s="1" a="1"/>
  <c r="L171" i="1" s="1"/>
  <c r="N171" i="1" s="1" a="1"/>
  <c r="N171" i="1" s="1"/>
  <c r="P171" i="1" s="1" a="1"/>
  <c r="P171" i="1" s="1"/>
  <c r="J172" i="1"/>
  <c r="L172" i="1" s="1" a="1"/>
  <c r="L172" i="1" s="1"/>
  <c r="N172" i="1" s="1" a="1"/>
  <c r="N172" i="1" s="1"/>
  <c r="P172" i="1" s="1" a="1"/>
  <c r="P172" i="1" s="1"/>
  <c r="Q172" i="1" s="1"/>
  <c r="J173" i="1"/>
  <c r="L173" i="1" s="1" a="1"/>
  <c r="L173" i="1" s="1"/>
  <c r="N173" i="1" s="1" a="1"/>
  <c r="N173" i="1" s="1"/>
  <c r="P173" i="1" s="1" a="1"/>
  <c r="P173" i="1" s="1"/>
  <c r="J174" i="1"/>
  <c r="L174" i="1" s="1" a="1"/>
  <c r="L174" i="1" s="1"/>
  <c r="N174" i="1" s="1" a="1"/>
  <c r="N174" i="1" s="1"/>
  <c r="P174" i="1" s="1" a="1"/>
  <c r="P174" i="1" s="1"/>
  <c r="R174" i="1" s="1"/>
  <c r="J175" i="1"/>
  <c r="L175" i="1" s="1" a="1"/>
  <c r="L175" i="1" s="1"/>
  <c r="N175" i="1" s="1" a="1"/>
  <c r="N175" i="1" s="1"/>
  <c r="P175" i="1" s="1" a="1"/>
  <c r="P175" i="1" s="1"/>
  <c r="J176" i="1"/>
  <c r="J177" i="1"/>
  <c r="L177" i="1" s="1" a="1"/>
  <c r="L177" i="1" s="1"/>
  <c r="N177" i="1" s="1" a="1"/>
  <c r="N177" i="1" s="1"/>
  <c r="P177" i="1" s="1" a="1"/>
  <c r="P177" i="1" s="1"/>
  <c r="Q177" i="1" s="1"/>
  <c r="J178" i="1"/>
  <c r="L178" i="1" s="1" a="1"/>
  <c r="L178" i="1" s="1"/>
  <c r="N178" i="1" s="1" a="1"/>
  <c r="N178" i="1" s="1"/>
  <c r="P178" i="1" s="1" a="1"/>
  <c r="P178" i="1" s="1"/>
  <c r="J179" i="1"/>
  <c r="L179" i="1" s="1" a="1"/>
  <c r="L179" i="1" s="1"/>
  <c r="N179" i="1" s="1" a="1"/>
  <c r="N179" i="1" s="1"/>
  <c r="P179" i="1" s="1" a="1"/>
  <c r="P179" i="1" s="1"/>
  <c r="Q179" i="1" s="1"/>
  <c r="J180" i="1"/>
  <c r="J181" i="1"/>
  <c r="L181" i="1" s="1" a="1"/>
  <c r="L181" i="1" s="1"/>
  <c r="N181" i="1" s="1" a="1"/>
  <c r="N181" i="1" s="1"/>
  <c r="P181" i="1" s="1" a="1"/>
  <c r="P181" i="1" s="1"/>
  <c r="Q181" i="1" s="1"/>
  <c r="J182" i="1"/>
  <c r="L182" i="1" s="1" a="1"/>
  <c r="L182" i="1" s="1"/>
  <c r="N182" i="1" s="1" a="1"/>
  <c r="N182" i="1" s="1"/>
  <c r="P182" i="1" s="1" a="1"/>
  <c r="P182" i="1" s="1"/>
  <c r="Q182" i="1" s="1"/>
  <c r="J37" i="1"/>
  <c r="L37" i="1" s="1" a="1"/>
  <c r="L37" i="1" s="1"/>
  <c r="N37" i="1" s="1" a="1"/>
  <c r="N37" i="1" s="1"/>
  <c r="P37" i="1" s="1" a="1"/>
  <c r="P37" i="1" s="1"/>
  <c r="Q37" i="1" s="1"/>
  <c r="J183" i="1"/>
  <c r="L183" i="1" s="1" a="1"/>
  <c r="L183" i="1" s="1"/>
  <c r="N183" i="1" s="1" a="1"/>
  <c r="N183" i="1" s="1"/>
  <c r="P183" i="1" s="1" a="1"/>
  <c r="P183" i="1" s="1"/>
  <c r="J38" i="1"/>
  <c r="L38" i="1" s="1" a="1"/>
  <c r="L38" i="1" s="1"/>
  <c r="N38" i="1" s="1" a="1"/>
  <c r="N38" i="1" s="1"/>
  <c r="P38" i="1" s="1" a="1"/>
  <c r="P38" i="1" s="1"/>
  <c r="J184" i="1"/>
  <c r="L184" i="1" s="1" a="1"/>
  <c r="L184" i="1" s="1"/>
  <c r="N184" i="1" s="1" a="1"/>
  <c r="N184" i="1" s="1"/>
  <c r="P184" i="1" s="1" a="1"/>
  <c r="P184" i="1" s="1"/>
  <c r="Q184" i="1" s="1"/>
  <c r="J185" i="1"/>
  <c r="L185" i="1" s="1" a="1"/>
  <c r="L185" i="1" s="1"/>
  <c r="N185" i="1" s="1" a="1"/>
  <c r="N185" i="1" s="1"/>
  <c r="P185" i="1" s="1" a="1"/>
  <c r="P185" i="1" s="1"/>
  <c r="Q185" i="1" s="1"/>
  <c r="J39" i="1"/>
  <c r="L39" i="1" s="1" a="1"/>
  <c r="L39" i="1" s="1"/>
  <c r="N39" i="1" s="1" a="1"/>
  <c r="N39" i="1" s="1"/>
  <c r="P39" i="1" s="1" a="1"/>
  <c r="P39" i="1" s="1"/>
  <c r="J186" i="1"/>
  <c r="L186" i="1" s="1" a="1"/>
  <c r="L186" i="1" s="1"/>
  <c r="N186" i="1" s="1" a="1"/>
  <c r="N186" i="1" s="1"/>
  <c r="P186" i="1" s="1" a="1"/>
  <c r="P186" i="1" s="1"/>
  <c r="J40" i="1"/>
  <c r="L40" i="1" s="1" a="1"/>
  <c r="L40" i="1" s="1"/>
  <c r="N40" i="1" s="1" a="1"/>
  <c r="N40" i="1" s="1"/>
  <c r="P40" i="1" s="1" a="1"/>
  <c r="P40" i="1" s="1"/>
  <c r="R40" i="1" s="1"/>
  <c r="J187" i="1"/>
  <c r="L187" i="1" s="1" a="1"/>
  <c r="L187" i="1" s="1"/>
  <c r="N187" i="1" s="1" a="1"/>
  <c r="N187" i="1" s="1"/>
  <c r="P187" i="1" s="1" a="1"/>
  <c r="P187" i="1" s="1"/>
  <c r="Q187" i="1" s="1"/>
  <c r="J188" i="1"/>
  <c r="J189" i="1"/>
  <c r="L189" i="1" s="1" a="1"/>
  <c r="L189" i="1" s="1"/>
  <c r="N189" i="1" s="1" a="1"/>
  <c r="N189" i="1" s="1"/>
  <c r="P189" i="1" s="1" a="1"/>
  <c r="P189" i="1" s="1"/>
  <c r="J41" i="1"/>
  <c r="L41" i="1" s="1" a="1"/>
  <c r="L41" i="1" s="1"/>
  <c r="N41" i="1" s="1" a="1"/>
  <c r="N41" i="1" s="1"/>
  <c r="P41" i="1" s="1" a="1"/>
  <c r="P41" i="1" s="1"/>
  <c r="J42" i="1"/>
  <c r="L42" i="1" s="1" a="1"/>
  <c r="L42" i="1" s="1"/>
  <c r="N42" i="1" s="1" a="1"/>
  <c r="N42" i="1" s="1"/>
  <c r="P42" i="1" s="1" a="1"/>
  <c r="P42" i="1" s="1"/>
  <c r="Q42" i="1" s="1"/>
  <c r="J190" i="1"/>
  <c r="L190" i="1" s="1" a="1"/>
  <c r="L190" i="1" s="1"/>
  <c r="N190" i="1" s="1" a="1"/>
  <c r="N190" i="1" s="1"/>
  <c r="P190" i="1" s="1" a="1"/>
  <c r="P190" i="1" s="1"/>
  <c r="J191" i="1"/>
  <c r="L191" i="1" s="1" a="1"/>
  <c r="L191" i="1" s="1"/>
  <c r="N191" i="1" s="1" a="1"/>
  <c r="N191" i="1" s="1"/>
  <c r="P191" i="1" s="1" a="1"/>
  <c r="P191" i="1" s="1"/>
  <c r="J43" i="1"/>
  <c r="L43" i="1" s="1" a="1"/>
  <c r="L43" i="1" s="1"/>
  <c r="N43" i="1" s="1" a="1"/>
  <c r="N43" i="1" s="1"/>
  <c r="P43" i="1" s="1" a="1"/>
  <c r="P43" i="1" s="1"/>
  <c r="J192" i="1"/>
  <c r="L192" i="1" s="1" a="1"/>
  <c r="L192" i="1" s="1"/>
  <c r="N192" i="1" s="1" a="1"/>
  <c r="N192" i="1" s="1"/>
  <c r="P192" i="1" s="1" a="1"/>
  <c r="P192" i="1" s="1"/>
  <c r="Q192" i="1" s="1"/>
  <c r="J44" i="1"/>
  <c r="J193" i="1"/>
  <c r="L193" i="1" s="1" a="1"/>
  <c r="L193" i="1" s="1"/>
  <c r="N193" i="1" s="1" a="1"/>
  <c r="N193" i="1" s="1"/>
  <c r="P193" i="1" s="1" a="1"/>
  <c r="P193" i="1" s="1"/>
  <c r="R193" i="1" s="1"/>
  <c r="J45" i="1"/>
  <c r="L45" i="1" s="1" a="1"/>
  <c r="L45" i="1" s="1"/>
  <c r="N45" i="1" s="1" a="1"/>
  <c r="N45" i="1" s="1"/>
  <c r="P45" i="1" s="1" a="1"/>
  <c r="P45" i="1" s="1"/>
  <c r="R45" i="1" s="1"/>
  <c r="J194" i="1"/>
  <c r="L194" i="1" s="1" a="1"/>
  <c r="L194" i="1" s="1"/>
  <c r="N194" i="1" s="1" a="1"/>
  <c r="N194" i="1" s="1"/>
  <c r="P194" i="1" s="1" a="1"/>
  <c r="P194" i="1" s="1"/>
  <c r="Q194" i="1" s="1"/>
  <c r="J195" i="1"/>
  <c r="L195" i="1" s="1" a="1"/>
  <c r="L195" i="1" s="1"/>
  <c r="N195" i="1" s="1" a="1"/>
  <c r="N195" i="1" s="1"/>
  <c r="P195" i="1" s="1" a="1"/>
  <c r="P195" i="1" s="1"/>
  <c r="Q195" i="1" s="1"/>
  <c r="J46" i="1"/>
  <c r="L46" i="1" s="1" a="1"/>
  <c r="L46" i="1" s="1"/>
  <c r="N46" i="1" s="1" a="1"/>
  <c r="N46" i="1" s="1"/>
  <c r="P46" i="1" s="1" a="1"/>
  <c r="P46" i="1" s="1"/>
  <c r="Q46" i="1" s="1"/>
  <c r="J196" i="1"/>
  <c r="L196" i="1" s="1" a="1"/>
  <c r="L196" i="1" s="1"/>
  <c r="N196" i="1" s="1" a="1"/>
  <c r="N196" i="1" s="1"/>
  <c r="P196" i="1" s="1" a="1"/>
  <c r="P196" i="1" s="1"/>
  <c r="R196" i="1" s="1"/>
  <c r="J47" i="1"/>
  <c r="L47" i="1" s="1" a="1"/>
  <c r="L47" i="1" s="1"/>
  <c r="N47" i="1" s="1" a="1"/>
  <c r="N47" i="1" s="1"/>
  <c r="P47" i="1" s="1" a="1"/>
  <c r="P47" i="1" s="1"/>
  <c r="Q47" i="1" s="1"/>
  <c r="J197" i="1"/>
  <c r="J198" i="1"/>
  <c r="L198" i="1" s="1" a="1"/>
  <c r="L198" i="1" s="1"/>
  <c r="N198" i="1" s="1" a="1"/>
  <c r="N198" i="1" s="1"/>
  <c r="P198" i="1" s="1" a="1"/>
  <c r="P198" i="1" s="1"/>
  <c r="J48" i="1"/>
  <c r="L48" i="1" s="1" a="1"/>
  <c r="L48" i="1" s="1"/>
  <c r="N48" i="1" s="1" a="1"/>
  <c r="N48" i="1" s="1"/>
  <c r="P48" i="1" s="1" a="1"/>
  <c r="P48" i="1" s="1"/>
  <c r="R48" i="1" s="1"/>
  <c r="J49" i="1"/>
  <c r="L49" i="1" s="1" a="1"/>
  <c r="L49" i="1" s="1"/>
  <c r="N49" i="1" s="1" a="1"/>
  <c r="N49" i="1" s="1"/>
  <c r="P49" i="1" s="1" a="1"/>
  <c r="P49" i="1" s="1"/>
  <c r="J50" i="1"/>
  <c r="L50" i="1" s="1" a="1"/>
  <c r="L50" i="1" s="1"/>
  <c r="N50" i="1" s="1" a="1"/>
  <c r="N50" i="1" s="1"/>
  <c r="P50" i="1" s="1" a="1"/>
  <c r="P50" i="1" s="1"/>
  <c r="Q50" i="1" s="1"/>
  <c r="J51" i="1"/>
  <c r="L51" i="1" s="1" a="1"/>
  <c r="L51" i="1" s="1"/>
  <c r="N51" i="1" s="1" a="1"/>
  <c r="N51" i="1" s="1"/>
  <c r="P51" i="1" s="1" a="1"/>
  <c r="P51" i="1" s="1"/>
  <c r="J52" i="1"/>
  <c r="L52" i="1" s="1" a="1"/>
  <c r="L52" i="1" s="1"/>
  <c r="N52" i="1" s="1" a="1"/>
  <c r="N52" i="1" s="1"/>
  <c r="P52" i="1" s="1" a="1"/>
  <c r="P52" i="1" s="1"/>
  <c r="R52" i="1" s="1"/>
  <c r="J53" i="1"/>
  <c r="L53" i="1" s="1" a="1"/>
  <c r="L53" i="1" s="1"/>
  <c r="N53" i="1" s="1" a="1"/>
  <c r="N53" i="1" s="1"/>
  <c r="P53" i="1" s="1" a="1"/>
  <c r="P53" i="1" s="1"/>
  <c r="Q53" i="1" s="1"/>
  <c r="J54" i="1"/>
  <c r="L54" i="1" s="1" a="1"/>
  <c r="L54" i="1" s="1"/>
  <c r="N54" i="1" s="1" a="1"/>
  <c r="N54" i="1" s="1"/>
  <c r="P54" i="1" s="1" a="1"/>
  <c r="P54" i="1" s="1"/>
  <c r="Q54" i="1" s="1"/>
  <c r="J55" i="1"/>
  <c r="L55" i="1" s="1" a="1"/>
  <c r="L55" i="1" s="1"/>
  <c r="N55" i="1" s="1" a="1"/>
  <c r="N55" i="1" s="1"/>
  <c r="P55" i="1" s="1" a="1"/>
  <c r="P55" i="1" s="1"/>
  <c r="J56" i="1"/>
  <c r="L56" i="1" s="1" a="1"/>
  <c r="L56" i="1" s="1"/>
  <c r="N56" i="1" s="1" a="1"/>
  <c r="N56" i="1" s="1"/>
  <c r="P56" i="1" s="1" a="1"/>
  <c r="P56" i="1" s="1"/>
  <c r="R56" i="1" s="1"/>
  <c r="J57" i="1"/>
  <c r="L57" i="1" s="1" a="1"/>
  <c r="L57" i="1" s="1"/>
  <c r="N57" i="1" s="1" a="1"/>
  <c r="N57" i="1" s="1"/>
  <c r="P57" i="1" s="1" a="1"/>
  <c r="P57" i="1" s="1"/>
  <c r="J58" i="1"/>
  <c r="J59" i="1"/>
  <c r="L59" i="1" s="1" a="1"/>
  <c r="L59" i="1" s="1"/>
  <c r="N59" i="1" s="1" a="1"/>
  <c r="N59" i="1" s="1"/>
  <c r="P59" i="1" s="1" a="1"/>
  <c r="P59" i="1" s="1"/>
  <c r="Q59" i="1" s="1"/>
  <c r="J205" i="1"/>
  <c r="L205" i="1" s="1" a="1"/>
  <c r="L205" i="1" s="1"/>
  <c r="N205" i="1" s="1" a="1"/>
  <c r="N205" i="1" s="1"/>
  <c r="P205" i="1" s="1" a="1"/>
  <c r="P205" i="1" s="1"/>
  <c r="R205" i="1" s="1"/>
  <c r="J317" i="1"/>
  <c r="L317" i="1" s="1" a="1"/>
  <c r="L317" i="1" s="1"/>
  <c r="N317" i="1" s="1" a="1"/>
  <c r="N317" i="1" s="1"/>
  <c r="P317" i="1" s="1" a="1"/>
  <c r="P317" i="1" s="1"/>
  <c r="J60" i="1"/>
  <c r="L60" i="1" s="1" a="1"/>
  <c r="L60" i="1" s="1"/>
  <c r="N60" i="1" s="1" a="1"/>
  <c r="N60" i="1" s="1"/>
  <c r="P60" i="1" s="1" a="1"/>
  <c r="P60" i="1" s="1"/>
  <c r="Q60" i="1" s="1"/>
  <c r="J199" i="1"/>
  <c r="L199" i="1" s="1" a="1"/>
  <c r="L199" i="1" s="1"/>
  <c r="N199" i="1" s="1" a="1"/>
  <c r="N199" i="1" s="1"/>
  <c r="P199" i="1" s="1" a="1"/>
  <c r="P199" i="1" s="1"/>
  <c r="J251" i="1"/>
  <c r="L251" i="1" s="1" a="1"/>
  <c r="L251" i="1" s="1"/>
  <c r="N251" i="1" s="1" a="1"/>
  <c r="N251" i="1" s="1"/>
  <c r="P251" i="1" s="1" a="1"/>
  <c r="P251" i="1" s="1"/>
  <c r="J262" i="1"/>
  <c r="L262" i="1" s="1" a="1"/>
  <c r="L262" i="1" s="1"/>
  <c r="N262" i="1" s="1" a="1"/>
  <c r="N262" i="1" s="1"/>
  <c r="P262" i="1" s="1" a="1"/>
  <c r="P262" i="1" s="1"/>
  <c r="R262" i="1" s="1"/>
  <c r="J301" i="1"/>
  <c r="L301" i="1" s="1" a="1"/>
  <c r="L301" i="1" s="1"/>
  <c r="N301" i="1" s="1" a="1"/>
  <c r="N301" i="1" s="1"/>
  <c r="P301" i="1" s="1" a="1"/>
  <c r="P301" i="1" s="1"/>
  <c r="J312" i="1"/>
  <c r="L312" i="1" s="1" a="1"/>
  <c r="L312" i="1" s="1"/>
  <c r="N312" i="1" s="1" a="1"/>
  <c r="N312" i="1" s="1"/>
  <c r="P312" i="1" s="1" a="1"/>
  <c r="P312" i="1" s="1"/>
  <c r="J206" i="1"/>
  <c r="L206" i="1" s="1" a="1"/>
  <c r="L206" i="1" s="1"/>
  <c r="N206" i="1" s="1" a="1"/>
  <c r="N206" i="1" s="1"/>
  <c r="P206" i="1" s="1" a="1"/>
  <c r="P206" i="1" s="1"/>
  <c r="J318" i="1"/>
  <c r="L318" i="1" s="1" a="1"/>
  <c r="L318" i="1" s="1"/>
  <c r="N318" i="1" s="1" a="1"/>
  <c r="N318" i="1" s="1"/>
  <c r="P318" i="1" s="1" a="1"/>
  <c r="P318" i="1" s="1"/>
  <c r="J61" i="1"/>
  <c r="L61" i="1" s="1" a="1"/>
  <c r="L61" i="1" s="1"/>
  <c r="N61" i="1" s="1" a="1"/>
  <c r="N61" i="1" s="1"/>
  <c r="P61" i="1" s="1" a="1"/>
  <c r="P61" i="1" s="1"/>
  <c r="Q61" i="1" s="1"/>
  <c r="J200" i="1"/>
  <c r="L200" i="1" s="1" a="1"/>
  <c r="L200" i="1" s="1"/>
  <c r="N200" i="1" s="1" a="1"/>
  <c r="N200" i="1" s="1"/>
  <c r="P200" i="1" s="1" a="1"/>
  <c r="P200" i="1" s="1"/>
  <c r="Q200" i="1" s="1"/>
  <c r="J252" i="1"/>
  <c r="L252" i="1" s="1" a="1"/>
  <c r="L252" i="1" s="1"/>
  <c r="N252" i="1" s="1" a="1"/>
  <c r="N252" i="1" s="1"/>
  <c r="P252" i="1" s="1" a="1"/>
  <c r="P252" i="1" s="1"/>
  <c r="J263" i="1"/>
  <c r="L263" i="1" s="1" a="1"/>
  <c r="L263" i="1" s="1"/>
  <c r="N263" i="1" s="1" a="1"/>
  <c r="N263" i="1" s="1"/>
  <c r="P263" i="1" s="1" a="1"/>
  <c r="P263" i="1" s="1"/>
  <c r="Q263" i="1" s="1"/>
  <c r="J302" i="1"/>
  <c r="L302" i="1" s="1" a="1"/>
  <c r="L302" i="1" s="1"/>
  <c r="N302" i="1" s="1" a="1"/>
  <c r="N302" i="1" s="1"/>
  <c r="P302" i="1" s="1" a="1"/>
  <c r="P302" i="1" s="1"/>
  <c r="R302" i="1" s="1"/>
  <c r="J313" i="1"/>
  <c r="L313" i="1" s="1" a="1"/>
  <c r="L313" i="1" s="1"/>
  <c r="N313" i="1" s="1" a="1"/>
  <c r="N313" i="1" s="1"/>
  <c r="P313" i="1" s="1" a="1"/>
  <c r="P313" i="1" s="1"/>
  <c r="Q313" i="1" s="1"/>
  <c r="J207" i="1"/>
  <c r="L207" i="1" s="1" a="1"/>
  <c r="L207" i="1" s="1"/>
  <c r="N207" i="1" s="1" a="1"/>
  <c r="N207" i="1" s="1"/>
  <c r="P207" i="1" s="1" a="1"/>
  <c r="P207" i="1" s="1"/>
  <c r="J319" i="1"/>
  <c r="L319" i="1" s="1" a="1"/>
  <c r="L319" i="1" s="1"/>
  <c r="N319" i="1" s="1" a="1"/>
  <c r="N319" i="1" s="1"/>
  <c r="P319" i="1" s="1" a="1"/>
  <c r="P319" i="1" s="1"/>
  <c r="J62" i="1"/>
  <c r="L62" i="1" s="1" a="1"/>
  <c r="L62" i="1" s="1"/>
  <c r="N62" i="1" s="1" a="1"/>
  <c r="N62" i="1" s="1"/>
  <c r="P62" i="1" s="1" a="1"/>
  <c r="P62" i="1" s="1"/>
  <c r="Q62" i="1" s="1"/>
  <c r="J201" i="1"/>
  <c r="L201" i="1" s="1" a="1"/>
  <c r="L201" i="1" s="1"/>
  <c r="N201" i="1" s="1" a="1"/>
  <c r="N201" i="1" s="1"/>
  <c r="P201" i="1" s="1" a="1"/>
  <c r="P201" i="1" s="1"/>
  <c r="R201" i="1" s="1"/>
  <c r="J253" i="1"/>
  <c r="L253" i="1" s="1" a="1"/>
  <c r="L253" i="1" s="1"/>
  <c r="N253" i="1" s="1" a="1"/>
  <c r="N253" i="1" s="1"/>
  <c r="P253" i="1" s="1" a="1"/>
  <c r="P253" i="1" s="1"/>
  <c r="J264" i="1"/>
  <c r="L264" i="1" s="1" a="1"/>
  <c r="L264" i="1" s="1"/>
  <c r="N264" i="1" s="1" a="1"/>
  <c r="N264" i="1" s="1"/>
  <c r="P264" i="1" s="1" a="1"/>
  <c r="P264" i="1" s="1"/>
  <c r="Q264" i="1" s="1"/>
  <c r="J303" i="1"/>
  <c r="L303" i="1" s="1" a="1"/>
  <c r="L303" i="1" s="1"/>
  <c r="N303" i="1" s="1" a="1"/>
  <c r="N303" i="1" s="1"/>
  <c r="P303" i="1" s="1" a="1"/>
  <c r="P303" i="1" s="1"/>
  <c r="Q303" i="1" s="1"/>
  <c r="J314" i="1"/>
  <c r="L314" i="1" s="1" a="1"/>
  <c r="L314" i="1" s="1"/>
  <c r="N314" i="1" s="1" a="1"/>
  <c r="N314" i="1" s="1"/>
  <c r="P314" i="1" s="1" a="1"/>
  <c r="P314" i="1" s="1"/>
  <c r="Q314" i="1" s="1"/>
  <c r="J208" i="1"/>
  <c r="L208" i="1" s="1" a="1"/>
  <c r="L208" i="1" s="1"/>
  <c r="N208" i="1" s="1" a="1"/>
  <c r="N208" i="1" s="1"/>
  <c r="P208" i="1" s="1" a="1"/>
  <c r="P208" i="1" s="1"/>
  <c r="J320" i="1"/>
  <c r="L320" i="1" s="1" a="1"/>
  <c r="L320" i="1" s="1"/>
  <c r="N320" i="1" s="1" a="1"/>
  <c r="N320" i="1" s="1"/>
  <c r="P320" i="1" s="1" a="1"/>
  <c r="P320" i="1" s="1"/>
  <c r="R320" i="1" s="1"/>
  <c r="J63" i="1"/>
  <c r="L63" i="1" s="1" a="1"/>
  <c r="L63" i="1" s="1"/>
  <c r="N63" i="1" s="1" a="1"/>
  <c r="N63" i="1" s="1"/>
  <c r="P63" i="1" s="1" a="1"/>
  <c r="P63" i="1" s="1"/>
  <c r="J202" i="1"/>
  <c r="L202" i="1" s="1" a="1"/>
  <c r="L202" i="1" s="1"/>
  <c r="N202" i="1" s="1" a="1"/>
  <c r="N202" i="1" s="1"/>
  <c r="P202" i="1" s="1" a="1"/>
  <c r="P202" i="1" s="1"/>
  <c r="Q202" i="1" s="1"/>
  <c r="J254" i="1"/>
  <c r="L254" i="1" s="1" a="1"/>
  <c r="L254" i="1" s="1"/>
  <c r="N254" i="1" s="1" a="1"/>
  <c r="N254" i="1" s="1"/>
  <c r="P254" i="1" s="1" a="1"/>
  <c r="P254" i="1" s="1"/>
  <c r="J265" i="1"/>
  <c r="L265" i="1" s="1" a="1"/>
  <c r="L265" i="1" s="1"/>
  <c r="N265" i="1" s="1" a="1"/>
  <c r="N265" i="1" s="1"/>
  <c r="P265" i="1" s="1" a="1"/>
  <c r="P265" i="1" s="1"/>
  <c r="Q265" i="1" s="1"/>
  <c r="J304" i="1"/>
  <c r="L304" i="1" s="1" a="1"/>
  <c r="L304" i="1" s="1"/>
  <c r="N304" i="1" s="1" a="1"/>
  <c r="N304" i="1" s="1"/>
  <c r="P304" i="1" s="1" a="1"/>
  <c r="P304" i="1" s="1"/>
  <c r="R304" i="1" s="1"/>
  <c r="J315" i="1"/>
  <c r="L315" i="1" s="1" a="1"/>
  <c r="L315" i="1" s="1"/>
  <c r="N315" i="1" s="1" a="1"/>
  <c r="N315" i="1" s="1"/>
  <c r="P315" i="1" s="1" a="1"/>
  <c r="P315" i="1" s="1"/>
  <c r="R315" i="1" s="1"/>
  <c r="J209" i="1"/>
  <c r="L209" i="1" s="1" a="1"/>
  <c r="L209" i="1" s="1"/>
  <c r="N209" i="1" s="1" a="1"/>
  <c r="N209" i="1" s="1"/>
  <c r="P209" i="1" s="1" a="1"/>
  <c r="P209" i="1" s="1"/>
  <c r="Q209" i="1" s="1"/>
  <c r="J321" i="1"/>
  <c r="L321" i="1" s="1" a="1"/>
  <c r="L321" i="1" s="1"/>
  <c r="N321" i="1" s="1" a="1"/>
  <c r="N321" i="1" s="1"/>
  <c r="P321" i="1" s="1" a="1"/>
  <c r="P321" i="1" s="1"/>
  <c r="Q321" i="1" s="1"/>
  <c r="J64" i="1"/>
  <c r="L64" i="1" s="1" a="1"/>
  <c r="L64" i="1" s="1"/>
  <c r="N64" i="1" s="1" a="1"/>
  <c r="N64" i="1" s="1"/>
  <c r="P64" i="1" s="1" a="1"/>
  <c r="P64" i="1" s="1"/>
  <c r="Q64" i="1" s="1"/>
  <c r="J203" i="1"/>
  <c r="L203" i="1" s="1" a="1"/>
  <c r="L203" i="1" s="1"/>
  <c r="N203" i="1" s="1" a="1"/>
  <c r="N203" i="1" s="1"/>
  <c r="P203" i="1" s="1" a="1"/>
  <c r="P203" i="1" s="1"/>
  <c r="J255" i="1"/>
  <c r="L255" i="1" s="1" a="1"/>
  <c r="L255" i="1" s="1"/>
  <c r="N255" i="1" s="1" a="1"/>
  <c r="N255" i="1" s="1"/>
  <c r="P255" i="1" s="1" a="1"/>
  <c r="P255" i="1" s="1"/>
  <c r="J266" i="1"/>
  <c r="L266" i="1" s="1" a="1"/>
  <c r="L266" i="1" s="1"/>
  <c r="N266" i="1" s="1" a="1"/>
  <c r="N266" i="1" s="1"/>
  <c r="P266" i="1" s="1" a="1"/>
  <c r="P266" i="1" s="1"/>
  <c r="Q266" i="1" s="1"/>
  <c r="J305" i="1"/>
  <c r="L305" i="1" s="1" a="1"/>
  <c r="L305" i="1" s="1"/>
  <c r="N305" i="1" s="1" a="1"/>
  <c r="N305" i="1" s="1"/>
  <c r="P305" i="1" s="1" a="1"/>
  <c r="P305" i="1" s="1"/>
  <c r="J316" i="1"/>
  <c r="L316" i="1" s="1" a="1"/>
  <c r="L316" i="1" s="1"/>
  <c r="N316" i="1" s="1" a="1"/>
  <c r="N316" i="1" s="1"/>
  <c r="P316" i="1" s="1" a="1"/>
  <c r="P316" i="1" s="1"/>
  <c r="Q316" i="1" s="1"/>
  <c r="J210" i="1"/>
  <c r="L210" i="1" s="1" a="1"/>
  <c r="L210" i="1" s="1"/>
  <c r="N210" i="1" s="1" a="1"/>
  <c r="N210" i="1" s="1"/>
  <c r="P210" i="1" s="1" a="1"/>
  <c r="P210" i="1" s="1"/>
  <c r="R210" i="1" s="1"/>
  <c r="J322" i="1"/>
  <c r="L322" i="1" s="1" a="1"/>
  <c r="L322" i="1" s="1"/>
  <c r="N322" i="1" s="1" a="1"/>
  <c r="N322" i="1" s="1"/>
  <c r="P322" i="1" s="1" a="1"/>
  <c r="P322" i="1" s="1"/>
  <c r="Q322" i="1" s="1"/>
  <c r="J65" i="1"/>
  <c r="L65" i="1" s="1" a="1"/>
  <c r="L65" i="1" s="1"/>
  <c r="N65" i="1" s="1" a="1"/>
  <c r="N65" i="1" s="1"/>
  <c r="P65" i="1" s="1" a="1"/>
  <c r="P65" i="1" s="1"/>
  <c r="R65" i="1" s="1"/>
  <c r="J204" i="1"/>
  <c r="L204" i="1" s="1" a="1"/>
  <c r="L204" i="1" s="1"/>
  <c r="N204" i="1" s="1" a="1"/>
  <c r="N204" i="1" s="1"/>
  <c r="P204" i="1" s="1" a="1"/>
  <c r="P204" i="1" s="1"/>
  <c r="R204" i="1" s="1"/>
  <c r="J256" i="1"/>
  <c r="L256" i="1" s="1" a="1"/>
  <c r="L256" i="1" s="1"/>
  <c r="N256" i="1" s="1" a="1"/>
  <c r="N256" i="1" s="1"/>
  <c r="P256" i="1" s="1" a="1"/>
  <c r="P256" i="1" s="1"/>
  <c r="L116" i="1" a="1"/>
  <c r="L116" i="1" s="1"/>
  <c r="N116" i="1" s="1" a="1"/>
  <c r="N116" i="1" s="1"/>
  <c r="P116" i="1" s="1" a="1"/>
  <c r="P116" i="1" s="1"/>
  <c r="R116" i="1" s="1"/>
  <c r="L124" i="1" a="1"/>
  <c r="L124" i="1" s="1"/>
  <c r="N124" i="1" s="1" a="1"/>
  <c r="N124" i="1" s="1"/>
  <c r="P124" i="1" s="1" a="1"/>
  <c r="P124" i="1" s="1"/>
  <c r="R124" i="1" s="1"/>
  <c r="L128" i="1" a="1"/>
  <c r="L128" i="1" s="1"/>
  <c r="N128" i="1" s="1" a="1"/>
  <c r="N128" i="1" s="1"/>
  <c r="P128" i="1" s="1" a="1"/>
  <c r="P128" i="1" s="1"/>
  <c r="Q128" i="1" s="1"/>
  <c r="L136" i="1" a="1"/>
  <c r="L136" i="1" s="1"/>
  <c r="N136" i="1" s="1" a="1"/>
  <c r="N136" i="1" s="1"/>
  <c r="P136" i="1" s="1" a="1"/>
  <c r="P136" i="1" s="1"/>
  <c r="L140" i="1" a="1"/>
  <c r="L140" i="1" s="1"/>
  <c r="N140" i="1" s="1" a="1"/>
  <c r="N140" i="1" s="1"/>
  <c r="P140" i="1" s="1" a="1"/>
  <c r="P140" i="1" s="1"/>
  <c r="L148" i="1" a="1"/>
  <c r="L148" i="1" s="1"/>
  <c r="N148" i="1" s="1" a="1"/>
  <c r="N148" i="1" s="1"/>
  <c r="P148" i="1" s="1" a="1"/>
  <c r="P148" i="1" s="1"/>
  <c r="R148" i="1" s="1"/>
  <c r="L152" i="1" a="1"/>
  <c r="L152" i="1" s="1"/>
  <c r="N152" i="1" s="1" a="1"/>
  <c r="N152" i="1" s="1"/>
  <c r="P152" i="1" s="1" a="1"/>
  <c r="P152" i="1" s="1"/>
  <c r="R152" i="1" s="1"/>
  <c r="L160" i="1" a="1"/>
  <c r="L160" i="1" s="1"/>
  <c r="N160" i="1" s="1" a="1"/>
  <c r="N160" i="1" s="1"/>
  <c r="P160" i="1" s="1" a="1"/>
  <c r="P160" i="1" s="1"/>
  <c r="Q160" i="1" s="1"/>
  <c r="L164" i="1" a="1"/>
  <c r="L164" i="1" s="1"/>
  <c r="N164" i="1" s="1" a="1"/>
  <c r="N164" i="1" s="1"/>
  <c r="P164" i="1" s="1" a="1"/>
  <c r="P164" i="1" s="1"/>
  <c r="R164" i="1" s="1"/>
  <c r="L168" i="1" a="1"/>
  <c r="L168" i="1" s="1"/>
  <c r="N168" i="1" s="1" a="1"/>
  <c r="N168" i="1" s="1"/>
  <c r="P168" i="1" s="1" a="1"/>
  <c r="P168" i="1" s="1"/>
  <c r="R168" i="1" s="1"/>
  <c r="L176" i="1" a="1"/>
  <c r="L176" i="1" s="1"/>
  <c r="N176" i="1" s="1" a="1"/>
  <c r="N176" i="1" s="1"/>
  <c r="P176" i="1" s="1" a="1"/>
  <c r="P176" i="1" s="1"/>
  <c r="Q176" i="1" s="1"/>
  <c r="L180" i="1" a="1"/>
  <c r="L180" i="1" s="1"/>
  <c r="N180" i="1" s="1" a="1"/>
  <c r="N180" i="1" s="1"/>
  <c r="P180" i="1" s="1" a="1"/>
  <c r="P180" i="1" s="1"/>
  <c r="Q180" i="1" s="1"/>
  <c r="L188" i="1" a="1"/>
  <c r="L188" i="1" s="1"/>
  <c r="N188" i="1" s="1" a="1"/>
  <c r="N188" i="1" s="1"/>
  <c r="P188" i="1" s="1" a="1"/>
  <c r="P188" i="1" s="1"/>
  <c r="Q188" i="1" s="1"/>
  <c r="L44" i="1" a="1"/>
  <c r="L44" i="1" s="1"/>
  <c r="N44" i="1" s="1" a="1"/>
  <c r="N44" i="1" s="1"/>
  <c r="P44" i="1" s="1" a="1"/>
  <c r="P44" i="1" s="1"/>
  <c r="Q44" i="1" s="1"/>
  <c r="L197" i="1" a="1"/>
  <c r="L197" i="1" s="1"/>
  <c r="N197" i="1" s="1" a="1"/>
  <c r="N197" i="1" s="1"/>
  <c r="P197" i="1" s="1" a="1"/>
  <c r="P197" i="1" s="1"/>
  <c r="R197" i="1" s="1"/>
  <c r="L58" i="1" a="1"/>
  <c r="L58" i="1" s="1"/>
  <c r="N58" i="1" s="1" a="1"/>
  <c r="N58" i="1" s="1"/>
  <c r="P58" i="1" s="1" a="1"/>
  <c r="P58" i="1" s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37" i="1"/>
  <c r="W183" i="1"/>
  <c r="W38" i="1"/>
  <c r="W184" i="1"/>
  <c r="W185" i="1"/>
  <c r="W39" i="1"/>
  <c r="W186" i="1"/>
  <c r="W40" i="1"/>
  <c r="W187" i="1"/>
  <c r="W188" i="1"/>
  <c r="W189" i="1"/>
  <c r="W41" i="1"/>
  <c r="W42" i="1"/>
  <c r="W190" i="1"/>
  <c r="W191" i="1"/>
  <c r="W43" i="1"/>
  <c r="W192" i="1"/>
  <c r="W44" i="1"/>
  <c r="W193" i="1"/>
  <c r="W45" i="1"/>
  <c r="W194" i="1"/>
  <c r="W195" i="1"/>
  <c r="W46" i="1"/>
  <c r="W196" i="1"/>
  <c r="W47" i="1"/>
  <c r="W197" i="1"/>
  <c r="W198" i="1"/>
  <c r="W48" i="1"/>
  <c r="W49" i="1"/>
  <c r="W50" i="1"/>
  <c r="W51" i="1"/>
  <c r="W52" i="1"/>
  <c r="W53" i="1"/>
  <c r="W54" i="1"/>
  <c r="W55" i="1"/>
  <c r="W56" i="1"/>
  <c r="W57" i="1"/>
  <c r="W58" i="1"/>
  <c r="W59" i="1"/>
  <c r="W205" i="1"/>
  <c r="W317" i="1"/>
  <c r="W60" i="1"/>
  <c r="W199" i="1"/>
  <c r="W251" i="1"/>
  <c r="W262" i="1"/>
  <c r="W301" i="1"/>
  <c r="W312" i="1"/>
  <c r="W206" i="1"/>
  <c r="W318" i="1"/>
  <c r="W61" i="1"/>
  <c r="W200" i="1"/>
  <c r="W252" i="1"/>
  <c r="W263" i="1"/>
  <c r="W302" i="1"/>
  <c r="W313" i="1"/>
  <c r="W207" i="1"/>
  <c r="W319" i="1"/>
  <c r="W62" i="1"/>
  <c r="W201" i="1"/>
  <c r="W253" i="1"/>
  <c r="W264" i="1"/>
  <c r="W303" i="1"/>
  <c r="W314" i="1"/>
  <c r="W208" i="1"/>
  <c r="W320" i="1"/>
  <c r="W63" i="1"/>
  <c r="W202" i="1"/>
  <c r="W254" i="1"/>
  <c r="W265" i="1"/>
  <c r="W304" i="1"/>
  <c r="W315" i="1"/>
  <c r="W209" i="1"/>
  <c r="W321" i="1"/>
  <c r="W64" i="1"/>
  <c r="W203" i="1"/>
  <c r="W255" i="1"/>
  <c r="W266" i="1"/>
  <c r="W305" i="1"/>
  <c r="W316" i="1"/>
  <c r="W210" i="1"/>
  <c r="W322" i="1"/>
  <c r="W65" i="1"/>
  <c r="W204" i="1"/>
  <c r="W256" i="1"/>
  <c r="D111" i="1"/>
  <c r="E111" i="1"/>
  <c r="J111" i="1"/>
  <c r="L111" i="1" s="1" a="1"/>
  <c r="L111" i="1" s="1"/>
  <c r="N111" i="1" s="1" a="1"/>
  <c r="N111" i="1" s="1"/>
  <c r="P111" i="1" s="1" a="1"/>
  <c r="P111" i="1" s="1"/>
  <c r="J112" i="1"/>
  <c r="L112" i="1" s="1" a="1"/>
  <c r="L112" i="1" s="1"/>
  <c r="N112" i="1" s="1" a="1"/>
  <c r="N112" i="1" s="1"/>
  <c r="P112" i="1" s="1" a="1"/>
  <c r="P112" i="1" s="1"/>
  <c r="J113" i="1"/>
  <c r="L113" i="1" s="1" a="1"/>
  <c r="L113" i="1" s="1"/>
  <c r="N113" i="1" s="1" a="1"/>
  <c r="N113" i="1" s="1"/>
  <c r="P113" i="1" s="1" a="1"/>
  <c r="P113" i="1" s="1"/>
  <c r="W111" i="1"/>
  <c r="W112" i="1"/>
  <c r="W113" i="1"/>
  <c r="R182" i="1" l="1"/>
  <c r="Q40" i="1"/>
  <c r="R202" i="1"/>
  <c r="R314" i="1"/>
  <c r="Q204" i="1"/>
  <c r="R184" i="1"/>
  <c r="Q304" i="1"/>
  <c r="R200" i="1"/>
  <c r="Q201" i="1"/>
  <c r="Q116" i="1"/>
  <c r="R44" i="1"/>
  <c r="Q168" i="1"/>
  <c r="R46" i="1"/>
  <c r="Q152" i="1"/>
  <c r="Q41" i="1"/>
  <c r="R41" i="1"/>
  <c r="Q140" i="1"/>
  <c r="R140" i="1"/>
  <c r="R125" i="1"/>
  <c r="R64" i="1"/>
  <c r="R180" i="1"/>
  <c r="Q302" i="1"/>
  <c r="R120" i="1"/>
  <c r="R128" i="1"/>
  <c r="Q254" i="1"/>
  <c r="R254" i="1"/>
  <c r="R53" i="1"/>
  <c r="Q262" i="1"/>
  <c r="R264" i="1"/>
  <c r="R60" i="1"/>
  <c r="R57" i="1"/>
  <c r="Q57" i="1"/>
  <c r="R263" i="1"/>
  <c r="Q142" i="1"/>
  <c r="Q153" i="1"/>
  <c r="Q196" i="1"/>
  <c r="R316" i="1"/>
  <c r="Q65" i="1"/>
  <c r="Q193" i="1"/>
  <c r="Q146" i="1"/>
  <c r="Q205" i="1"/>
  <c r="R177" i="1"/>
  <c r="Q129" i="1"/>
  <c r="R59" i="1"/>
  <c r="R195" i="1"/>
  <c r="R160" i="1"/>
  <c r="R123" i="1"/>
  <c r="Q148" i="1"/>
  <c r="Q124" i="1"/>
  <c r="Q145" i="1"/>
  <c r="R145" i="1"/>
  <c r="Q319" i="1"/>
  <c r="R319" i="1"/>
  <c r="Q166" i="1"/>
  <c r="Q49" i="1"/>
  <c r="R49" i="1"/>
  <c r="R135" i="1"/>
  <c r="Q135" i="1"/>
  <c r="Q118" i="1"/>
  <c r="Q301" i="1"/>
  <c r="R301" i="1"/>
  <c r="R321" i="1"/>
  <c r="Q134" i="1"/>
  <c r="R149" i="1"/>
  <c r="Q149" i="1"/>
  <c r="Q143" i="1"/>
  <c r="Q43" i="1"/>
  <c r="R43" i="1"/>
  <c r="R38" i="1"/>
  <c r="Q38" i="1"/>
  <c r="Q58" i="1"/>
  <c r="R58" i="1"/>
  <c r="Q39" i="1"/>
  <c r="R39" i="1"/>
  <c r="R251" i="1"/>
  <c r="Q251" i="1"/>
  <c r="Q175" i="1"/>
  <c r="R175" i="1"/>
  <c r="Q154" i="1"/>
  <c r="R154" i="1"/>
  <c r="R133" i="1"/>
  <c r="Q133" i="1"/>
  <c r="R256" i="1"/>
  <c r="Q256" i="1"/>
  <c r="Q127" i="1"/>
  <c r="R127" i="1"/>
  <c r="R50" i="1"/>
  <c r="Q191" i="1"/>
  <c r="R191" i="1"/>
  <c r="R312" i="1"/>
  <c r="Q312" i="1"/>
  <c r="Q117" i="1"/>
  <c r="R117" i="1"/>
  <c r="R122" i="1"/>
  <c r="R305" i="1"/>
  <c r="Q305" i="1"/>
  <c r="Q320" i="1"/>
  <c r="Q139" i="1"/>
  <c r="R313" i="1"/>
  <c r="Q189" i="1"/>
  <c r="R189" i="1"/>
  <c r="R181" i="1"/>
  <c r="R114" i="1"/>
  <c r="R141" i="1"/>
  <c r="R266" i="1"/>
  <c r="R265" i="1"/>
  <c r="R303" i="1"/>
  <c r="Q255" i="1"/>
  <c r="R255" i="1"/>
  <c r="Q198" i="1"/>
  <c r="R198" i="1"/>
  <c r="Q190" i="1"/>
  <c r="R190" i="1"/>
  <c r="R178" i="1"/>
  <c r="Q178" i="1"/>
  <c r="R161" i="1"/>
  <c r="Q161" i="1"/>
  <c r="R322" i="1"/>
  <c r="Q173" i="1"/>
  <c r="R173" i="1"/>
  <c r="R209" i="1"/>
  <c r="Q150" i="1"/>
  <c r="Q186" i="1"/>
  <c r="R186" i="1"/>
  <c r="R252" i="1"/>
  <c r="Q252" i="1"/>
  <c r="Q55" i="1"/>
  <c r="R55" i="1"/>
  <c r="R62" i="1"/>
  <c r="R162" i="1"/>
  <c r="Q157" i="1"/>
  <c r="Q119" i="1"/>
  <c r="R188" i="1"/>
  <c r="R167" i="1"/>
  <c r="Q210" i="1"/>
  <c r="Q183" i="1"/>
  <c r="R183" i="1"/>
  <c r="Q130" i="1"/>
  <c r="R130" i="1"/>
  <c r="Q151" i="1"/>
  <c r="R151" i="1"/>
  <c r="Q51" i="1"/>
  <c r="R51" i="1"/>
  <c r="Q170" i="1"/>
  <c r="R170" i="1"/>
  <c r="Q138" i="1"/>
  <c r="R138" i="1"/>
  <c r="Q63" i="1"/>
  <c r="R63" i="1"/>
  <c r="Q206" i="1"/>
  <c r="R206" i="1"/>
  <c r="Q253" i="1"/>
  <c r="R253" i="1"/>
  <c r="Q208" i="1"/>
  <c r="R208" i="1"/>
  <c r="Q207" i="1"/>
  <c r="R207" i="1"/>
  <c r="R61" i="1"/>
  <c r="R54" i="1"/>
  <c r="R155" i="1"/>
  <c r="Q45" i="1"/>
  <c r="Q317" i="1"/>
  <c r="R317" i="1"/>
  <c r="Q197" i="1"/>
  <c r="Q199" i="1"/>
  <c r="R199" i="1"/>
  <c r="Q203" i="1"/>
  <c r="R203" i="1"/>
  <c r="R144" i="1"/>
  <c r="Q144" i="1"/>
  <c r="Q136" i="1"/>
  <c r="R136" i="1"/>
  <c r="Q132" i="1"/>
  <c r="R132" i="1"/>
  <c r="R192" i="1"/>
  <c r="R187" i="1"/>
  <c r="R185" i="1"/>
  <c r="R37" i="1"/>
  <c r="R156" i="1"/>
  <c r="Q52" i="1"/>
  <c r="Q48" i="1"/>
  <c r="Q171" i="1"/>
  <c r="R171" i="1"/>
  <c r="R42" i="1"/>
  <c r="R172" i="1"/>
  <c r="R47" i="1"/>
  <c r="R194" i="1"/>
  <c r="Q56" i="1"/>
  <c r="Q164" i="1"/>
  <c r="Q315" i="1"/>
  <c r="Q165" i="1"/>
  <c r="R165" i="1"/>
  <c r="Q318" i="1"/>
  <c r="R318" i="1"/>
  <c r="Q169" i="1"/>
  <c r="R169" i="1"/>
  <c r="R137" i="1"/>
  <c r="Q137" i="1"/>
  <c r="R121" i="1"/>
  <c r="Q121" i="1"/>
  <c r="Q163" i="1"/>
  <c r="R163" i="1"/>
  <c r="Q174" i="1"/>
  <c r="Q158" i="1"/>
  <c r="R176" i="1"/>
  <c r="R179" i="1"/>
  <c r="R159" i="1"/>
  <c r="R147" i="1"/>
  <c r="R131" i="1"/>
  <c r="R115" i="1"/>
  <c r="R126" i="1"/>
  <c r="R113" i="1"/>
  <c r="Q113" i="1"/>
  <c r="R111" i="1"/>
  <c r="Q111" i="1"/>
  <c r="Q112" i="1"/>
  <c r="R112" i="1"/>
  <c r="W257" i="1"/>
  <c r="J257" i="1"/>
  <c r="L257" i="1" s="1" a="1"/>
  <c r="L257" i="1" s="1"/>
  <c r="N257" i="1" s="1" a="1"/>
  <c r="N257" i="1" s="1"/>
  <c r="P257" i="1" s="1" a="1"/>
  <c r="P257" i="1" s="1"/>
  <c r="E257" i="1"/>
  <c r="D257" i="1"/>
  <c r="W211" i="1"/>
  <c r="J211" i="1"/>
  <c r="L211" i="1" s="1" a="1"/>
  <c r="L211" i="1" s="1"/>
  <c r="N211" i="1" s="1" a="1"/>
  <c r="N211" i="1" s="1"/>
  <c r="P211" i="1" s="1" a="1"/>
  <c r="P211" i="1" s="1"/>
  <c r="E211" i="1"/>
  <c r="D211" i="1"/>
  <c r="W3" i="1"/>
  <c r="J3" i="1"/>
  <c r="L3" i="1" s="1" a="1"/>
  <c r="L3" i="1" s="1"/>
  <c r="N3" i="1" s="1" a="1"/>
  <c r="N3" i="1" s="1"/>
  <c r="P3" i="1" s="1" a="1"/>
  <c r="P3" i="1" s="1"/>
  <c r="E3" i="1"/>
  <c r="D3" i="1"/>
  <c r="W66" i="1"/>
  <c r="J66" i="1"/>
  <c r="L66" i="1" s="1" a="1"/>
  <c r="L66" i="1" s="1"/>
  <c r="N66" i="1" s="1" a="1"/>
  <c r="N66" i="1" s="1"/>
  <c r="P66" i="1" s="1" a="1"/>
  <c r="P66" i="1" s="1"/>
  <c r="E66" i="1"/>
  <c r="D66" i="1"/>
  <c r="W219" i="1"/>
  <c r="W11" i="1"/>
  <c r="W74" i="1"/>
  <c r="W274" i="1"/>
  <c r="W218" i="1"/>
  <c r="W10" i="1"/>
  <c r="W73" i="1"/>
  <c r="W273" i="1"/>
  <c r="W217" i="1"/>
  <c r="W9" i="1"/>
  <c r="W72" i="1"/>
  <c r="W272" i="1"/>
  <c r="W216" i="1"/>
  <c r="W8" i="1"/>
  <c r="W71" i="1"/>
  <c r="W271" i="1"/>
  <c r="W215" i="1"/>
  <c r="W7" i="1"/>
  <c r="W70" i="1"/>
  <c r="W270" i="1"/>
  <c r="W214" i="1"/>
  <c r="W6" i="1"/>
  <c r="W69" i="1"/>
  <c r="W269" i="1"/>
  <c r="W213" i="1"/>
  <c r="W5" i="1"/>
  <c r="W68" i="1"/>
  <c r="W268" i="1"/>
  <c r="W307" i="1"/>
  <c r="W311" i="1"/>
  <c r="J311" i="1"/>
  <c r="L311" i="1" s="1" a="1"/>
  <c r="L311" i="1" s="1"/>
  <c r="N311" i="1" s="1" a="1"/>
  <c r="N311" i="1" s="1"/>
  <c r="P311" i="1" s="1" a="1"/>
  <c r="P311" i="1" s="1"/>
  <c r="E311" i="1"/>
  <c r="D311" i="1"/>
  <c r="W310" i="1"/>
  <c r="J310" i="1"/>
  <c r="L310" i="1" s="1" a="1"/>
  <c r="L310" i="1" s="1"/>
  <c r="N310" i="1" s="1" a="1"/>
  <c r="N310" i="1" s="1"/>
  <c r="P310" i="1" s="1" a="1"/>
  <c r="P310" i="1" s="1"/>
  <c r="E310" i="1"/>
  <c r="D310" i="1"/>
  <c r="W309" i="1"/>
  <c r="J309" i="1"/>
  <c r="L309" i="1" s="1" a="1"/>
  <c r="L309" i="1" s="1"/>
  <c r="N309" i="1" s="1" a="1"/>
  <c r="N309" i="1" s="1"/>
  <c r="P309" i="1" s="1" a="1"/>
  <c r="P309" i="1" s="1"/>
  <c r="R309" i="1" s="1"/>
  <c r="E309" i="1"/>
  <c r="D309" i="1"/>
  <c r="W308" i="1"/>
  <c r="J308" i="1"/>
  <c r="L308" i="1" s="1" a="1"/>
  <c r="L308" i="1" s="1"/>
  <c r="N308" i="1" s="1" a="1"/>
  <c r="N308" i="1" s="1"/>
  <c r="P308" i="1" s="1" a="1"/>
  <c r="P308" i="1" s="1"/>
  <c r="E308" i="1"/>
  <c r="D308" i="1"/>
  <c r="J307" i="1"/>
  <c r="L307" i="1" s="1" a="1"/>
  <c r="L307" i="1" s="1"/>
  <c r="N307" i="1" s="1" a="1"/>
  <c r="N307" i="1" s="1"/>
  <c r="P307" i="1" s="1" a="1"/>
  <c r="P307" i="1" s="1"/>
  <c r="E307" i="1"/>
  <c r="D307" i="1"/>
  <c r="D267" i="1"/>
  <c r="D67" i="1"/>
  <c r="D4" i="1"/>
  <c r="D212" i="1"/>
  <c r="D268" i="1"/>
  <c r="D68" i="1"/>
  <c r="D5" i="1"/>
  <c r="D213" i="1"/>
  <c r="D269" i="1"/>
  <c r="D69" i="1"/>
  <c r="D6" i="1"/>
  <c r="D214" i="1"/>
  <c r="D270" i="1"/>
  <c r="D70" i="1"/>
  <c r="D7" i="1"/>
  <c r="D215" i="1"/>
  <c r="D271" i="1"/>
  <c r="D71" i="1"/>
  <c r="D8" i="1"/>
  <c r="D216" i="1"/>
  <c r="D272" i="1"/>
  <c r="D72" i="1"/>
  <c r="D9" i="1"/>
  <c r="D217" i="1"/>
  <c r="D273" i="1"/>
  <c r="D73" i="1"/>
  <c r="D10" i="1"/>
  <c r="D218" i="1"/>
  <c r="D274" i="1"/>
  <c r="D74" i="1"/>
  <c r="D11" i="1"/>
  <c r="D219" i="1"/>
  <c r="D75" i="1"/>
  <c r="D12" i="1"/>
  <c r="D76" i="1"/>
  <c r="D13" i="1"/>
  <c r="D77" i="1"/>
  <c r="D14" i="1"/>
  <c r="D78" i="1"/>
  <c r="D15" i="1"/>
  <c r="D79" i="1"/>
  <c r="D16" i="1"/>
  <c r="E267" i="1"/>
  <c r="E67" i="1"/>
  <c r="E4" i="1"/>
  <c r="E212" i="1"/>
  <c r="E268" i="1"/>
  <c r="E68" i="1"/>
  <c r="E5" i="1"/>
  <c r="E213" i="1"/>
  <c r="E269" i="1"/>
  <c r="E69" i="1"/>
  <c r="E6" i="1"/>
  <c r="E214" i="1"/>
  <c r="E270" i="1"/>
  <c r="E70" i="1"/>
  <c r="E7" i="1"/>
  <c r="E215" i="1"/>
  <c r="E271" i="1"/>
  <c r="E71" i="1"/>
  <c r="E8" i="1"/>
  <c r="E216" i="1"/>
  <c r="E272" i="1"/>
  <c r="E72" i="1"/>
  <c r="E9" i="1"/>
  <c r="E217" i="1"/>
  <c r="E273" i="1"/>
  <c r="E73" i="1"/>
  <c r="E10" i="1"/>
  <c r="E218" i="1"/>
  <c r="E274" i="1"/>
  <c r="E74" i="1"/>
  <c r="E11" i="1"/>
  <c r="E219" i="1"/>
  <c r="E75" i="1"/>
  <c r="E12" i="1"/>
  <c r="E76" i="1"/>
  <c r="E13" i="1"/>
  <c r="E77" i="1"/>
  <c r="E14" i="1"/>
  <c r="E78" i="1"/>
  <c r="E15" i="1"/>
  <c r="E79" i="1"/>
  <c r="E16" i="1"/>
  <c r="J267" i="1"/>
  <c r="L267" i="1" s="1" a="1"/>
  <c r="L267" i="1" s="1"/>
  <c r="N267" i="1" s="1" a="1"/>
  <c r="N267" i="1" s="1"/>
  <c r="P267" i="1" s="1" a="1"/>
  <c r="P267" i="1" s="1"/>
  <c r="R267" i="1" s="1"/>
  <c r="J67" i="1"/>
  <c r="L67" i="1" s="1" a="1"/>
  <c r="L67" i="1" s="1"/>
  <c r="N67" i="1" s="1" a="1"/>
  <c r="N67" i="1" s="1"/>
  <c r="P67" i="1" s="1" a="1"/>
  <c r="P67" i="1" s="1"/>
  <c r="J4" i="1"/>
  <c r="L4" i="1" s="1" a="1"/>
  <c r="L4" i="1" s="1"/>
  <c r="N4" i="1" s="1" a="1"/>
  <c r="N4" i="1" s="1"/>
  <c r="P4" i="1" s="1" a="1"/>
  <c r="P4" i="1" s="1"/>
  <c r="J212" i="1"/>
  <c r="L212" i="1" s="1" a="1"/>
  <c r="L212" i="1" s="1"/>
  <c r="N212" i="1" s="1" a="1"/>
  <c r="N212" i="1" s="1"/>
  <c r="P212" i="1" s="1" a="1"/>
  <c r="P212" i="1" s="1"/>
  <c r="J268" i="1"/>
  <c r="L268" i="1" s="1" a="1"/>
  <c r="L268" i="1" s="1"/>
  <c r="N268" i="1" s="1" a="1"/>
  <c r="N268" i="1" s="1"/>
  <c r="P268" i="1" s="1" a="1"/>
  <c r="P268" i="1" s="1"/>
  <c r="J68" i="1"/>
  <c r="L68" i="1" s="1" a="1"/>
  <c r="L68" i="1" s="1"/>
  <c r="N68" i="1" s="1" a="1"/>
  <c r="N68" i="1" s="1"/>
  <c r="P68" i="1" s="1" a="1"/>
  <c r="P68" i="1" s="1"/>
  <c r="J5" i="1"/>
  <c r="L5" i="1" s="1" a="1"/>
  <c r="L5" i="1" s="1"/>
  <c r="N5" i="1" s="1" a="1"/>
  <c r="N5" i="1" s="1"/>
  <c r="P5" i="1" s="1" a="1"/>
  <c r="P5" i="1" s="1"/>
  <c r="J213" i="1"/>
  <c r="L213" i="1" s="1" a="1"/>
  <c r="L213" i="1" s="1"/>
  <c r="N213" i="1" s="1" a="1"/>
  <c r="N213" i="1" s="1"/>
  <c r="P213" i="1" s="1" a="1"/>
  <c r="P213" i="1" s="1"/>
  <c r="R213" i="1" s="1"/>
  <c r="J269" i="1"/>
  <c r="L269" i="1" s="1" a="1"/>
  <c r="L269" i="1" s="1"/>
  <c r="N269" i="1" s="1" a="1"/>
  <c r="N269" i="1" s="1"/>
  <c r="P269" i="1" s="1" a="1"/>
  <c r="P269" i="1" s="1"/>
  <c r="J69" i="1"/>
  <c r="L69" i="1" s="1" a="1"/>
  <c r="L69" i="1" s="1"/>
  <c r="N69" i="1" s="1" a="1"/>
  <c r="N69" i="1" s="1"/>
  <c r="P69" i="1" s="1" a="1"/>
  <c r="P69" i="1" s="1"/>
  <c r="J6" i="1"/>
  <c r="L6" i="1" s="1" a="1"/>
  <c r="L6" i="1" s="1"/>
  <c r="N6" i="1" s="1" a="1"/>
  <c r="N6" i="1" s="1"/>
  <c r="P6" i="1" s="1" a="1"/>
  <c r="P6" i="1" s="1"/>
  <c r="J214" i="1"/>
  <c r="L214" i="1" s="1" a="1"/>
  <c r="L214" i="1" s="1"/>
  <c r="N214" i="1" s="1" a="1"/>
  <c r="N214" i="1" s="1"/>
  <c r="P214" i="1" s="1" a="1"/>
  <c r="P214" i="1" s="1"/>
  <c r="Q214" i="1" s="1"/>
  <c r="J270" i="1"/>
  <c r="L270" i="1" s="1" a="1"/>
  <c r="L270" i="1" s="1"/>
  <c r="N270" i="1" s="1" a="1"/>
  <c r="N270" i="1" s="1"/>
  <c r="P270" i="1" s="1" a="1"/>
  <c r="P270" i="1" s="1"/>
  <c r="J70" i="1"/>
  <c r="L70" i="1" s="1" a="1"/>
  <c r="L70" i="1" s="1"/>
  <c r="N70" i="1" s="1" a="1"/>
  <c r="N70" i="1" s="1"/>
  <c r="P70" i="1" s="1" a="1"/>
  <c r="P70" i="1" s="1"/>
  <c r="J7" i="1"/>
  <c r="L7" i="1" s="1" a="1"/>
  <c r="L7" i="1" s="1"/>
  <c r="N7" i="1" s="1" a="1"/>
  <c r="N7" i="1" s="1"/>
  <c r="P7" i="1" s="1" a="1"/>
  <c r="P7" i="1" s="1"/>
  <c r="J215" i="1"/>
  <c r="L215" i="1" s="1" a="1"/>
  <c r="L215" i="1" s="1"/>
  <c r="N215" i="1" s="1" a="1"/>
  <c r="N215" i="1" s="1"/>
  <c r="P215" i="1" s="1" a="1"/>
  <c r="P215" i="1" s="1"/>
  <c r="Q215" i="1" s="1"/>
  <c r="J271" i="1"/>
  <c r="L271" i="1" s="1" a="1"/>
  <c r="L271" i="1" s="1"/>
  <c r="N271" i="1" s="1" a="1"/>
  <c r="N271" i="1" s="1"/>
  <c r="P271" i="1" s="1" a="1"/>
  <c r="P271" i="1" s="1"/>
  <c r="J71" i="1"/>
  <c r="L71" i="1" s="1" a="1"/>
  <c r="L71" i="1" s="1"/>
  <c r="N71" i="1" s="1" a="1"/>
  <c r="N71" i="1" s="1"/>
  <c r="P71" i="1" s="1" a="1"/>
  <c r="P71" i="1" s="1"/>
  <c r="R71" i="1" s="1"/>
  <c r="J8" i="1"/>
  <c r="L8" i="1" s="1" a="1"/>
  <c r="L8" i="1" s="1"/>
  <c r="N8" i="1" s="1" a="1"/>
  <c r="N8" i="1" s="1"/>
  <c r="P8" i="1" s="1" a="1"/>
  <c r="P8" i="1" s="1"/>
  <c r="R8" i="1" s="1"/>
  <c r="J216" i="1"/>
  <c r="L216" i="1" s="1" a="1"/>
  <c r="L216" i="1" s="1"/>
  <c r="N216" i="1" s="1" a="1"/>
  <c r="N216" i="1" s="1"/>
  <c r="P216" i="1" s="1" a="1"/>
  <c r="P216" i="1" s="1"/>
  <c r="J272" i="1"/>
  <c r="L272" i="1" s="1" a="1"/>
  <c r="L272" i="1" s="1"/>
  <c r="N272" i="1" s="1" a="1"/>
  <c r="N272" i="1" s="1"/>
  <c r="P272" i="1" s="1" a="1"/>
  <c r="P272" i="1" s="1"/>
  <c r="J72" i="1"/>
  <c r="L72" i="1" s="1" a="1"/>
  <c r="L72" i="1" s="1"/>
  <c r="N72" i="1" s="1" a="1"/>
  <c r="N72" i="1" s="1"/>
  <c r="P72" i="1" s="1" a="1"/>
  <c r="P72" i="1" s="1"/>
  <c r="J9" i="1"/>
  <c r="L9" i="1" s="1" a="1"/>
  <c r="L9" i="1" s="1"/>
  <c r="N9" i="1" s="1" a="1"/>
  <c r="N9" i="1" s="1"/>
  <c r="P9" i="1" s="1" a="1"/>
  <c r="P9" i="1" s="1"/>
  <c r="J217" i="1"/>
  <c r="L217" i="1" s="1" a="1"/>
  <c r="L217" i="1" s="1"/>
  <c r="N217" i="1" s="1" a="1"/>
  <c r="N217" i="1" s="1"/>
  <c r="P217" i="1" s="1" a="1"/>
  <c r="P217" i="1" s="1"/>
  <c r="J273" i="1"/>
  <c r="L273" i="1" s="1" a="1"/>
  <c r="L273" i="1" s="1"/>
  <c r="N273" i="1" s="1" a="1"/>
  <c r="N273" i="1" s="1"/>
  <c r="P273" i="1" s="1" a="1"/>
  <c r="P273" i="1" s="1"/>
  <c r="Q273" i="1" s="1"/>
  <c r="J73" i="1"/>
  <c r="L73" i="1" s="1" a="1"/>
  <c r="L73" i="1" s="1"/>
  <c r="N73" i="1" s="1" a="1"/>
  <c r="N73" i="1" s="1"/>
  <c r="P73" i="1" s="1" a="1"/>
  <c r="P73" i="1" s="1"/>
  <c r="J10" i="1"/>
  <c r="L10" i="1" s="1" a="1"/>
  <c r="L10" i="1" s="1"/>
  <c r="N10" i="1" s="1" a="1"/>
  <c r="N10" i="1" s="1"/>
  <c r="P10" i="1" s="1" a="1"/>
  <c r="P10" i="1" s="1"/>
  <c r="J218" i="1"/>
  <c r="L218" i="1" s="1" a="1"/>
  <c r="L218" i="1" s="1"/>
  <c r="N218" i="1" s="1" a="1"/>
  <c r="N218" i="1" s="1"/>
  <c r="P218" i="1" s="1" a="1"/>
  <c r="P218" i="1" s="1"/>
  <c r="R218" i="1" s="1"/>
  <c r="J274" i="1"/>
  <c r="L274" i="1" s="1" a="1"/>
  <c r="L274" i="1" s="1"/>
  <c r="N274" i="1" s="1" a="1"/>
  <c r="N274" i="1" s="1"/>
  <c r="P274" i="1" s="1" a="1"/>
  <c r="P274" i="1" s="1"/>
  <c r="R274" i="1" s="1"/>
  <c r="J74" i="1"/>
  <c r="L74" i="1" s="1" a="1"/>
  <c r="L74" i="1" s="1"/>
  <c r="N74" i="1" s="1" a="1"/>
  <c r="N74" i="1" s="1"/>
  <c r="P74" i="1" s="1" a="1"/>
  <c r="P74" i="1" s="1"/>
  <c r="J11" i="1"/>
  <c r="L11" i="1" s="1" a="1"/>
  <c r="L11" i="1" s="1"/>
  <c r="N11" i="1" s="1" a="1"/>
  <c r="N11" i="1" s="1"/>
  <c r="P11" i="1" s="1" a="1"/>
  <c r="P11" i="1" s="1"/>
  <c r="J219" i="1"/>
  <c r="L219" i="1" s="1" a="1"/>
  <c r="L219" i="1" s="1"/>
  <c r="N219" i="1" s="1" a="1"/>
  <c r="N219" i="1" s="1"/>
  <c r="P219" i="1" s="1" a="1"/>
  <c r="P219" i="1" s="1"/>
  <c r="J75" i="1"/>
  <c r="L75" i="1" s="1" a="1"/>
  <c r="L75" i="1" s="1"/>
  <c r="N75" i="1" s="1" a="1"/>
  <c r="N75" i="1" s="1"/>
  <c r="P75" i="1" s="1" a="1"/>
  <c r="P75" i="1" s="1"/>
  <c r="R75" i="1" s="1"/>
  <c r="J12" i="1"/>
  <c r="L12" i="1" s="1" a="1"/>
  <c r="L12" i="1" s="1"/>
  <c r="N12" i="1" s="1" a="1"/>
  <c r="N12" i="1" s="1"/>
  <c r="P12" i="1" s="1" a="1"/>
  <c r="P12" i="1" s="1"/>
  <c r="Q12" i="1" s="1"/>
  <c r="J76" i="1"/>
  <c r="L76" i="1" s="1" a="1"/>
  <c r="L76" i="1" s="1"/>
  <c r="N76" i="1" s="1" a="1"/>
  <c r="N76" i="1" s="1"/>
  <c r="P76" i="1" s="1" a="1"/>
  <c r="P76" i="1" s="1"/>
  <c r="J13" i="1"/>
  <c r="L13" i="1" s="1" a="1"/>
  <c r="L13" i="1" s="1"/>
  <c r="N13" i="1" s="1" a="1"/>
  <c r="N13" i="1" s="1"/>
  <c r="P13" i="1" s="1" a="1"/>
  <c r="P13" i="1" s="1"/>
  <c r="J77" i="1"/>
  <c r="L77" i="1" s="1" a="1"/>
  <c r="L77" i="1" s="1"/>
  <c r="N77" i="1" s="1" a="1"/>
  <c r="N77" i="1" s="1"/>
  <c r="P77" i="1" s="1" a="1"/>
  <c r="P77" i="1" s="1"/>
  <c r="J14" i="1"/>
  <c r="L14" i="1" s="1" a="1"/>
  <c r="L14" i="1" s="1"/>
  <c r="N14" i="1" s="1" a="1"/>
  <c r="N14" i="1" s="1"/>
  <c r="P14" i="1" s="1" a="1"/>
  <c r="P14" i="1" s="1"/>
  <c r="J78" i="1"/>
  <c r="L78" i="1" s="1" a="1"/>
  <c r="L78" i="1" s="1"/>
  <c r="N78" i="1" s="1" a="1"/>
  <c r="N78" i="1" s="1"/>
  <c r="P78" i="1" s="1" a="1"/>
  <c r="P78" i="1" s="1"/>
  <c r="J15" i="1"/>
  <c r="L15" i="1" s="1" a="1"/>
  <c r="L15" i="1" s="1"/>
  <c r="N15" i="1" s="1" a="1"/>
  <c r="N15" i="1" s="1"/>
  <c r="P15" i="1" s="1" a="1"/>
  <c r="P15" i="1" s="1"/>
  <c r="J79" i="1"/>
  <c r="L79" i="1" s="1" a="1"/>
  <c r="L79" i="1" s="1"/>
  <c r="N79" i="1" s="1" a="1"/>
  <c r="N79" i="1" s="1"/>
  <c r="P79" i="1" s="1" a="1"/>
  <c r="P79" i="1" s="1"/>
  <c r="J16" i="1"/>
  <c r="L16" i="1" s="1" a="1"/>
  <c r="L16" i="1" s="1"/>
  <c r="N16" i="1" s="1" a="1"/>
  <c r="N16" i="1" s="1"/>
  <c r="P16" i="1" s="1" a="1"/>
  <c r="P16" i="1" s="1"/>
  <c r="W267" i="1"/>
  <c r="W67" i="1"/>
  <c r="W4" i="1"/>
  <c r="W212" i="1"/>
  <c r="W75" i="1"/>
  <c r="W12" i="1"/>
  <c r="W76" i="1"/>
  <c r="W13" i="1"/>
  <c r="W77" i="1"/>
  <c r="W14" i="1"/>
  <c r="W78" i="1"/>
  <c r="W15" i="1"/>
  <c r="W79" i="1"/>
  <c r="W16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J250" i="1"/>
  <c r="L250" i="1" s="1" a="1"/>
  <c r="L250" i="1" s="1"/>
  <c r="N250" i="1" s="1" a="1"/>
  <c r="N250" i="1" s="1"/>
  <c r="P250" i="1" s="1" a="1"/>
  <c r="P250" i="1" s="1"/>
  <c r="J249" i="1"/>
  <c r="L249" i="1" s="1" a="1"/>
  <c r="L249" i="1" s="1"/>
  <c r="N249" i="1" s="1" a="1"/>
  <c r="N249" i="1" s="1"/>
  <c r="P249" i="1" s="1" a="1"/>
  <c r="P249" i="1" s="1"/>
  <c r="J248" i="1"/>
  <c r="L248" i="1" s="1" a="1"/>
  <c r="L248" i="1" s="1"/>
  <c r="N248" i="1" s="1" a="1"/>
  <c r="N248" i="1" s="1"/>
  <c r="P248" i="1" s="1" a="1"/>
  <c r="P248" i="1" s="1"/>
  <c r="J247" i="1"/>
  <c r="L247" i="1" s="1" a="1"/>
  <c r="L247" i="1" s="1"/>
  <c r="N247" i="1" s="1" a="1"/>
  <c r="N247" i="1" s="1"/>
  <c r="P247" i="1" s="1" a="1"/>
  <c r="P247" i="1" s="1"/>
  <c r="J246" i="1"/>
  <c r="L246" i="1" s="1" a="1"/>
  <c r="L246" i="1" s="1"/>
  <c r="N246" i="1" s="1" a="1"/>
  <c r="N246" i="1" s="1"/>
  <c r="P246" i="1" s="1" a="1"/>
  <c r="P246" i="1" s="1"/>
  <c r="Q246" i="1" s="1"/>
  <c r="J245" i="1"/>
  <c r="L245" i="1" s="1" a="1"/>
  <c r="L245" i="1" s="1"/>
  <c r="N245" i="1" s="1" a="1"/>
  <c r="N245" i="1" s="1"/>
  <c r="P245" i="1" s="1" a="1"/>
  <c r="P245" i="1" s="1"/>
  <c r="J244" i="1"/>
  <c r="L244" i="1" s="1" a="1"/>
  <c r="L244" i="1" s="1"/>
  <c r="N244" i="1" s="1" a="1"/>
  <c r="N244" i="1" s="1"/>
  <c r="P244" i="1" s="1" a="1"/>
  <c r="P244" i="1" s="1"/>
  <c r="R244" i="1" s="1"/>
  <c r="J243" i="1"/>
  <c r="L243" i="1" s="1" a="1"/>
  <c r="L243" i="1" s="1"/>
  <c r="N243" i="1" s="1" a="1"/>
  <c r="N243" i="1" s="1"/>
  <c r="P243" i="1" s="1" a="1"/>
  <c r="P243" i="1" s="1"/>
  <c r="Q243" i="1" s="1"/>
  <c r="J242" i="1"/>
  <c r="L242" i="1" s="1" a="1"/>
  <c r="L242" i="1" s="1"/>
  <c r="N242" i="1" s="1" a="1"/>
  <c r="N242" i="1" s="1"/>
  <c r="P242" i="1" s="1" a="1"/>
  <c r="P242" i="1" s="1"/>
  <c r="J241" i="1"/>
  <c r="L241" i="1" s="1" a="1"/>
  <c r="L241" i="1" s="1"/>
  <c r="N241" i="1" s="1" a="1"/>
  <c r="N241" i="1" s="1"/>
  <c r="P241" i="1" s="1" a="1"/>
  <c r="P241" i="1" s="1"/>
  <c r="J240" i="1"/>
  <c r="L240" i="1" s="1" a="1"/>
  <c r="L240" i="1" s="1"/>
  <c r="N240" i="1" s="1" a="1"/>
  <c r="N240" i="1" s="1"/>
  <c r="P240" i="1" s="1" a="1"/>
  <c r="P240" i="1" s="1"/>
  <c r="J239" i="1"/>
  <c r="L239" i="1" s="1" a="1"/>
  <c r="L239" i="1" s="1"/>
  <c r="N239" i="1" s="1" a="1"/>
  <c r="N239" i="1" s="1"/>
  <c r="P239" i="1" s="1" a="1"/>
  <c r="P239" i="1" s="1"/>
  <c r="J238" i="1"/>
  <c r="L238" i="1" s="1" a="1"/>
  <c r="L238" i="1" s="1"/>
  <c r="N238" i="1" s="1" a="1"/>
  <c r="N238" i="1" s="1"/>
  <c r="P238" i="1" s="1" a="1"/>
  <c r="P238" i="1" s="1"/>
  <c r="J237" i="1"/>
  <c r="L237" i="1" s="1" a="1"/>
  <c r="L237" i="1" s="1"/>
  <c r="N237" i="1" s="1" a="1"/>
  <c r="N237" i="1" s="1"/>
  <c r="P237" i="1" s="1" a="1"/>
  <c r="P237" i="1" s="1"/>
  <c r="Q237" i="1" s="1"/>
  <c r="J236" i="1"/>
  <c r="L236" i="1" s="1" a="1"/>
  <c r="L236" i="1" s="1"/>
  <c r="N236" i="1" s="1" a="1"/>
  <c r="N236" i="1" s="1"/>
  <c r="P236" i="1" s="1" a="1"/>
  <c r="P236" i="1" s="1"/>
  <c r="J235" i="1"/>
  <c r="L235" i="1" s="1" a="1"/>
  <c r="L235" i="1" s="1"/>
  <c r="N235" i="1" s="1" a="1"/>
  <c r="N235" i="1" s="1"/>
  <c r="P235" i="1" s="1" a="1"/>
  <c r="P235" i="1" s="1"/>
  <c r="D235" i="1"/>
  <c r="E235" i="1"/>
  <c r="W235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J110" i="1"/>
  <c r="L110" i="1" s="1" a="1"/>
  <c r="L110" i="1" s="1"/>
  <c r="N110" i="1" s="1" a="1"/>
  <c r="N110" i="1" s="1"/>
  <c r="P110" i="1" s="1" a="1"/>
  <c r="P110" i="1" s="1"/>
  <c r="R110" i="1" s="1"/>
  <c r="J109" i="1"/>
  <c r="L109" i="1" s="1" a="1"/>
  <c r="L109" i="1" s="1"/>
  <c r="N109" i="1" s="1" a="1"/>
  <c r="N109" i="1" s="1"/>
  <c r="P109" i="1" s="1" a="1"/>
  <c r="P109" i="1" s="1"/>
  <c r="J108" i="1"/>
  <c r="L108" i="1" s="1" a="1"/>
  <c r="L108" i="1" s="1"/>
  <c r="N108" i="1" s="1" a="1"/>
  <c r="N108" i="1" s="1"/>
  <c r="P108" i="1" s="1" a="1"/>
  <c r="P108" i="1" s="1"/>
  <c r="J107" i="1"/>
  <c r="L107" i="1" s="1" a="1"/>
  <c r="L107" i="1" s="1"/>
  <c r="N107" i="1" s="1" a="1"/>
  <c r="N107" i="1" s="1"/>
  <c r="P107" i="1" s="1" a="1"/>
  <c r="P107" i="1" s="1"/>
  <c r="J106" i="1"/>
  <c r="L106" i="1" s="1" a="1"/>
  <c r="L106" i="1" s="1"/>
  <c r="N106" i="1" s="1" a="1"/>
  <c r="N106" i="1" s="1"/>
  <c r="P106" i="1" s="1" a="1"/>
  <c r="P106" i="1" s="1"/>
  <c r="J105" i="1"/>
  <c r="L105" i="1" s="1" a="1"/>
  <c r="L105" i="1" s="1"/>
  <c r="N105" i="1" s="1" a="1"/>
  <c r="N105" i="1" s="1"/>
  <c r="P105" i="1" s="1" a="1"/>
  <c r="P105" i="1" s="1"/>
  <c r="J104" i="1"/>
  <c r="L104" i="1" s="1" a="1"/>
  <c r="L104" i="1" s="1"/>
  <c r="N104" i="1" s="1" a="1"/>
  <c r="N104" i="1" s="1"/>
  <c r="P104" i="1" s="1" a="1"/>
  <c r="P104" i="1" s="1"/>
  <c r="J103" i="1"/>
  <c r="L103" i="1" s="1" a="1"/>
  <c r="L103" i="1" s="1"/>
  <c r="N103" i="1" s="1" a="1"/>
  <c r="N103" i="1" s="1"/>
  <c r="P103" i="1" s="1" a="1"/>
  <c r="P103" i="1" s="1"/>
  <c r="J102" i="1"/>
  <c r="L102" i="1" s="1" a="1"/>
  <c r="L102" i="1" s="1"/>
  <c r="N102" i="1" s="1" a="1"/>
  <c r="N102" i="1" s="1"/>
  <c r="P102" i="1" s="1" a="1"/>
  <c r="P102" i="1" s="1"/>
  <c r="J101" i="1"/>
  <c r="L101" i="1" s="1" a="1"/>
  <c r="L101" i="1" s="1"/>
  <c r="N101" i="1" s="1" a="1"/>
  <c r="N101" i="1" s="1"/>
  <c r="P101" i="1" s="1" a="1"/>
  <c r="P101" i="1" s="1"/>
  <c r="Q101" i="1" s="1"/>
  <c r="J100" i="1"/>
  <c r="L100" i="1" s="1" a="1"/>
  <c r="L100" i="1" s="1"/>
  <c r="N100" i="1" s="1" a="1"/>
  <c r="N100" i="1" s="1"/>
  <c r="P100" i="1" s="1" a="1"/>
  <c r="P100" i="1" s="1"/>
  <c r="J99" i="1"/>
  <c r="L99" i="1" s="1" a="1"/>
  <c r="L99" i="1" s="1"/>
  <c r="N99" i="1" s="1" a="1"/>
  <c r="N99" i="1" s="1"/>
  <c r="P99" i="1" s="1" a="1"/>
  <c r="P99" i="1" s="1"/>
  <c r="J98" i="1"/>
  <c r="L98" i="1" s="1" a="1"/>
  <c r="L98" i="1" s="1"/>
  <c r="N98" i="1" s="1" a="1"/>
  <c r="N98" i="1" s="1"/>
  <c r="P98" i="1" s="1" a="1"/>
  <c r="P98" i="1" s="1"/>
  <c r="J97" i="1"/>
  <c r="L97" i="1" s="1" a="1"/>
  <c r="L97" i="1" s="1"/>
  <c r="N97" i="1" s="1" a="1"/>
  <c r="N97" i="1" s="1"/>
  <c r="P97" i="1" s="1" a="1"/>
  <c r="P97" i="1" s="1"/>
  <c r="Q97" i="1" s="1"/>
  <c r="J96" i="1"/>
  <c r="L96" i="1" s="1" a="1"/>
  <c r="L96" i="1" s="1"/>
  <c r="N96" i="1" s="1" a="1"/>
  <c r="N96" i="1" s="1"/>
  <c r="P96" i="1" s="1" a="1"/>
  <c r="P96" i="1" s="1"/>
  <c r="Q96" i="1" s="1"/>
  <c r="J95" i="1"/>
  <c r="L95" i="1" s="1" a="1"/>
  <c r="L95" i="1" s="1"/>
  <c r="N95" i="1" s="1" a="1"/>
  <c r="N95" i="1" s="1"/>
  <c r="P95" i="1" s="1" a="1"/>
  <c r="P95" i="1" s="1"/>
  <c r="D32" i="1"/>
  <c r="D33" i="1"/>
  <c r="D34" i="1"/>
  <c r="D35" i="1"/>
  <c r="D36" i="1"/>
  <c r="E32" i="1"/>
  <c r="E33" i="1"/>
  <c r="E34" i="1"/>
  <c r="E35" i="1"/>
  <c r="E36" i="1"/>
  <c r="W32" i="1"/>
  <c r="W33" i="1"/>
  <c r="W34" i="1"/>
  <c r="W35" i="1"/>
  <c r="W36" i="1"/>
  <c r="J36" i="1"/>
  <c r="L36" i="1" s="1" a="1"/>
  <c r="L36" i="1" s="1"/>
  <c r="N36" i="1" s="1" a="1"/>
  <c r="N36" i="1" s="1"/>
  <c r="P36" i="1" s="1" a="1"/>
  <c r="P36" i="1" s="1"/>
  <c r="R36" i="1" s="1"/>
  <c r="J35" i="1"/>
  <c r="L35" i="1" s="1" a="1"/>
  <c r="L35" i="1" s="1"/>
  <c r="N35" i="1" s="1" a="1"/>
  <c r="N35" i="1" s="1"/>
  <c r="P35" i="1" s="1" a="1"/>
  <c r="P35" i="1" s="1"/>
  <c r="J34" i="1"/>
  <c r="L34" i="1" s="1" a="1"/>
  <c r="L34" i="1" s="1"/>
  <c r="N34" i="1" s="1" a="1"/>
  <c r="N34" i="1" s="1"/>
  <c r="P34" i="1" s="1" a="1"/>
  <c r="P34" i="1" s="1"/>
  <c r="J33" i="1"/>
  <c r="L33" i="1" s="1" a="1"/>
  <c r="L33" i="1" s="1"/>
  <c r="N33" i="1" s="1" a="1"/>
  <c r="N33" i="1" s="1"/>
  <c r="P33" i="1" s="1" a="1"/>
  <c r="P33" i="1" s="1"/>
  <c r="J32" i="1"/>
  <c r="L32" i="1" s="1" a="1"/>
  <c r="L32" i="1" s="1"/>
  <c r="N32" i="1" s="1" a="1"/>
  <c r="N32" i="1" s="1"/>
  <c r="P32" i="1" s="1" a="1"/>
  <c r="P32" i="1" s="1"/>
  <c r="Q32" i="1" s="1"/>
  <c r="J31" i="1"/>
  <c r="L31" i="1" s="1" a="1"/>
  <c r="L31" i="1" s="1"/>
  <c r="N31" i="1" s="1" a="1"/>
  <c r="N31" i="1" s="1"/>
  <c r="P31" i="1" s="1" a="1"/>
  <c r="P31" i="1" s="1"/>
  <c r="J30" i="1"/>
  <c r="L30" i="1" s="1" a="1"/>
  <c r="L30" i="1" s="1"/>
  <c r="N30" i="1" s="1" a="1"/>
  <c r="N30" i="1" s="1"/>
  <c r="P30" i="1" s="1" a="1"/>
  <c r="P30" i="1" s="1"/>
  <c r="J29" i="1"/>
  <c r="L29" i="1" s="1" a="1"/>
  <c r="L29" i="1" s="1"/>
  <c r="N29" i="1" s="1" a="1"/>
  <c r="N29" i="1" s="1"/>
  <c r="P29" i="1" s="1" a="1"/>
  <c r="P29" i="1" s="1"/>
  <c r="J28" i="1"/>
  <c r="L28" i="1" s="1" a="1"/>
  <c r="L28" i="1" s="1"/>
  <c r="N28" i="1" s="1" a="1"/>
  <c r="N28" i="1" s="1"/>
  <c r="P28" i="1" s="1" a="1"/>
  <c r="P28" i="1" s="1"/>
  <c r="J27" i="1"/>
  <c r="L27" i="1" s="1" a="1"/>
  <c r="L27" i="1" s="1"/>
  <c r="N27" i="1" s="1" a="1"/>
  <c r="N27" i="1" s="1"/>
  <c r="P27" i="1" s="1" a="1"/>
  <c r="P27" i="1" s="1"/>
  <c r="Q27" i="1" s="1"/>
  <c r="J26" i="1"/>
  <c r="L26" i="1" s="1" a="1"/>
  <c r="L26" i="1" s="1"/>
  <c r="N26" i="1" s="1" a="1"/>
  <c r="N26" i="1" s="1"/>
  <c r="P26" i="1" s="1" a="1"/>
  <c r="P26" i="1" s="1"/>
  <c r="R26" i="1" s="1"/>
  <c r="J25" i="1"/>
  <c r="L25" i="1" s="1" a="1"/>
  <c r="L25" i="1" s="1"/>
  <c r="N25" i="1" s="1" a="1"/>
  <c r="N25" i="1" s="1"/>
  <c r="P25" i="1" s="1" a="1"/>
  <c r="P25" i="1" s="1"/>
  <c r="J24" i="1"/>
  <c r="L24" i="1" s="1" a="1"/>
  <c r="L24" i="1" s="1"/>
  <c r="N24" i="1" s="1" a="1"/>
  <c r="N24" i="1" s="1"/>
  <c r="P24" i="1" s="1" a="1"/>
  <c r="P24" i="1" s="1"/>
  <c r="J23" i="1"/>
  <c r="L23" i="1" s="1" a="1"/>
  <c r="L23" i="1" s="1"/>
  <c r="N23" i="1" s="1" a="1"/>
  <c r="N23" i="1" s="1"/>
  <c r="P23" i="1" s="1" a="1"/>
  <c r="P23" i="1" s="1"/>
  <c r="R23" i="1" s="1"/>
  <c r="J22" i="1"/>
  <c r="L22" i="1" s="1" a="1"/>
  <c r="L22" i="1" s="1"/>
  <c r="N22" i="1" s="1" a="1"/>
  <c r="N22" i="1" s="1"/>
  <c r="P22" i="1" s="1" a="1"/>
  <c r="P22" i="1" s="1"/>
  <c r="J21" i="1"/>
  <c r="L21" i="1" s="1" a="1"/>
  <c r="L21" i="1" s="1"/>
  <c r="N21" i="1" s="1" a="1"/>
  <c r="N21" i="1" s="1"/>
  <c r="P21" i="1" s="1" a="1"/>
  <c r="P21" i="1" s="1"/>
  <c r="R21" i="1" s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21" i="1"/>
  <c r="D22" i="1"/>
  <c r="D23" i="1"/>
  <c r="D24" i="1"/>
  <c r="D25" i="1"/>
  <c r="D26" i="1"/>
  <c r="D27" i="1"/>
  <c r="D28" i="1"/>
  <c r="D29" i="1"/>
  <c r="D30" i="1"/>
  <c r="D31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21" i="1"/>
  <c r="E22" i="1"/>
  <c r="E23" i="1"/>
  <c r="E24" i="1"/>
  <c r="E25" i="1"/>
  <c r="E26" i="1"/>
  <c r="E27" i="1"/>
  <c r="E28" i="1"/>
  <c r="E29" i="1"/>
  <c r="E30" i="1"/>
  <c r="E31" i="1"/>
  <c r="J286" i="1"/>
  <c r="L286" i="1" s="1" a="1"/>
  <c r="L286" i="1" s="1"/>
  <c r="N286" i="1" s="1" a="1"/>
  <c r="N286" i="1" s="1"/>
  <c r="P286" i="1" s="1" a="1"/>
  <c r="P286" i="1" s="1"/>
  <c r="J287" i="1"/>
  <c r="L287" i="1" s="1" a="1"/>
  <c r="L287" i="1" s="1"/>
  <c r="N287" i="1" s="1" a="1"/>
  <c r="N287" i="1" s="1"/>
  <c r="P287" i="1" s="1" a="1"/>
  <c r="P287" i="1" s="1"/>
  <c r="R287" i="1" s="1"/>
  <c r="J288" i="1"/>
  <c r="L288" i="1" s="1" a="1"/>
  <c r="L288" i="1" s="1"/>
  <c r="N288" i="1" s="1" a="1"/>
  <c r="N288" i="1" s="1"/>
  <c r="P288" i="1" s="1" a="1"/>
  <c r="P288" i="1" s="1"/>
  <c r="J289" i="1"/>
  <c r="L289" i="1" s="1" a="1"/>
  <c r="L289" i="1" s="1"/>
  <c r="N289" i="1" s="1" a="1"/>
  <c r="N289" i="1" s="1"/>
  <c r="P289" i="1" s="1" a="1"/>
  <c r="P289" i="1" s="1"/>
  <c r="J290" i="1"/>
  <c r="L290" i="1" s="1" a="1"/>
  <c r="L290" i="1" s="1"/>
  <c r="N290" i="1" s="1" a="1"/>
  <c r="N290" i="1" s="1"/>
  <c r="P290" i="1" s="1" a="1"/>
  <c r="P290" i="1" s="1"/>
  <c r="J291" i="1"/>
  <c r="L291" i="1" s="1" a="1"/>
  <c r="L291" i="1" s="1"/>
  <c r="N291" i="1" s="1" a="1"/>
  <c r="N291" i="1" s="1"/>
  <c r="P291" i="1" s="1" a="1"/>
  <c r="P291" i="1" s="1"/>
  <c r="J292" i="1"/>
  <c r="L292" i="1" s="1" a="1"/>
  <c r="L292" i="1" s="1"/>
  <c r="N292" i="1" s="1" a="1"/>
  <c r="N292" i="1" s="1"/>
  <c r="P292" i="1" s="1" a="1"/>
  <c r="P292" i="1" s="1"/>
  <c r="J293" i="1"/>
  <c r="L293" i="1" s="1" a="1"/>
  <c r="L293" i="1" s="1"/>
  <c r="N293" i="1" s="1" a="1"/>
  <c r="N293" i="1" s="1"/>
  <c r="P293" i="1" s="1" a="1"/>
  <c r="P293" i="1" s="1"/>
  <c r="J294" i="1"/>
  <c r="L294" i="1" s="1" a="1"/>
  <c r="L294" i="1" s="1"/>
  <c r="N294" i="1" s="1" a="1"/>
  <c r="N294" i="1" s="1"/>
  <c r="P294" i="1" s="1" a="1"/>
  <c r="P294" i="1" s="1"/>
  <c r="J295" i="1"/>
  <c r="L295" i="1" s="1" a="1"/>
  <c r="L295" i="1" s="1"/>
  <c r="N295" i="1" s="1" a="1"/>
  <c r="N295" i="1" s="1"/>
  <c r="P295" i="1" s="1" a="1"/>
  <c r="P295" i="1" s="1"/>
  <c r="J296" i="1"/>
  <c r="L296" i="1" s="1" a="1"/>
  <c r="L296" i="1" s="1"/>
  <c r="N296" i="1" s="1" a="1"/>
  <c r="N296" i="1" s="1"/>
  <c r="P296" i="1" s="1" a="1"/>
  <c r="P296" i="1" s="1"/>
  <c r="J297" i="1"/>
  <c r="L297" i="1" s="1" a="1"/>
  <c r="L297" i="1" s="1"/>
  <c r="N297" i="1" s="1" a="1"/>
  <c r="N297" i="1" s="1"/>
  <c r="P297" i="1" s="1" a="1"/>
  <c r="P297" i="1" s="1"/>
  <c r="J298" i="1"/>
  <c r="L298" i="1" s="1" a="1"/>
  <c r="L298" i="1" s="1"/>
  <c r="N298" i="1" s="1" a="1"/>
  <c r="N298" i="1" s="1"/>
  <c r="P298" i="1" s="1" a="1"/>
  <c r="P298" i="1" s="1"/>
  <c r="J299" i="1"/>
  <c r="L299" i="1" s="1" a="1"/>
  <c r="L299" i="1" s="1"/>
  <c r="N299" i="1" s="1" a="1"/>
  <c r="N299" i="1" s="1"/>
  <c r="P299" i="1" s="1" a="1"/>
  <c r="P299" i="1" s="1"/>
  <c r="J300" i="1"/>
  <c r="L300" i="1" s="1" a="1"/>
  <c r="L300" i="1" s="1"/>
  <c r="N300" i="1" s="1" a="1"/>
  <c r="N300" i="1" s="1"/>
  <c r="P300" i="1" s="1" a="1"/>
  <c r="P300" i="1" s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21" i="1"/>
  <c r="W22" i="1"/>
  <c r="W23" i="1"/>
  <c r="W24" i="1"/>
  <c r="W25" i="1"/>
  <c r="W26" i="1"/>
  <c r="W27" i="1"/>
  <c r="W28" i="1"/>
  <c r="W29" i="1"/>
  <c r="W30" i="1"/>
  <c r="W31" i="1"/>
  <c r="D285" i="1"/>
  <c r="E285" i="1"/>
  <c r="J285" i="1"/>
  <c r="L285" i="1" s="1" a="1"/>
  <c r="L285" i="1" s="1"/>
  <c r="N285" i="1" s="1" a="1"/>
  <c r="N285" i="1" s="1"/>
  <c r="P285" i="1" s="1" a="1"/>
  <c r="P285" i="1" s="1"/>
  <c r="W285" i="1"/>
  <c r="D258" i="1"/>
  <c r="D259" i="1"/>
  <c r="D260" i="1"/>
  <c r="D261" i="1"/>
  <c r="E258" i="1"/>
  <c r="E259" i="1"/>
  <c r="E260" i="1"/>
  <c r="E261" i="1"/>
  <c r="W258" i="1"/>
  <c r="W259" i="1"/>
  <c r="W260" i="1"/>
  <c r="W261" i="1"/>
  <c r="J261" i="1"/>
  <c r="L261" i="1" s="1" a="1"/>
  <c r="L261" i="1" s="1"/>
  <c r="N261" i="1" s="1" a="1"/>
  <c r="N261" i="1" s="1"/>
  <c r="P261" i="1" s="1" a="1"/>
  <c r="P261" i="1" s="1"/>
  <c r="J260" i="1"/>
  <c r="L260" i="1" s="1" a="1"/>
  <c r="L260" i="1" s="1"/>
  <c r="N260" i="1" s="1" a="1"/>
  <c r="N260" i="1" s="1"/>
  <c r="P260" i="1" s="1" a="1"/>
  <c r="P260" i="1" s="1"/>
  <c r="J259" i="1"/>
  <c r="L259" i="1" s="1" a="1"/>
  <c r="L259" i="1" s="1"/>
  <c r="N259" i="1" s="1" a="1"/>
  <c r="N259" i="1" s="1"/>
  <c r="P259" i="1" s="1" a="1"/>
  <c r="P259" i="1" s="1"/>
  <c r="J258" i="1"/>
  <c r="L258" i="1" s="1" a="1"/>
  <c r="L258" i="1" s="1"/>
  <c r="N258" i="1" s="1" a="1"/>
  <c r="N258" i="1" s="1"/>
  <c r="P258" i="1" s="1" a="1"/>
  <c r="P258" i="1" s="1"/>
  <c r="Q258" i="1" s="1"/>
  <c r="D233" i="1"/>
  <c r="D234" i="1"/>
  <c r="E233" i="1"/>
  <c r="E234" i="1"/>
  <c r="W233" i="1"/>
  <c r="W234" i="1"/>
  <c r="J234" i="1"/>
  <c r="L234" i="1" s="1" a="1"/>
  <c r="L234" i="1" s="1"/>
  <c r="N234" i="1" s="1" a="1"/>
  <c r="N234" i="1" s="1"/>
  <c r="P234" i="1" s="1" a="1"/>
  <c r="P234" i="1" s="1"/>
  <c r="J233" i="1"/>
  <c r="L233" i="1" s="1" a="1"/>
  <c r="L233" i="1" s="1"/>
  <c r="N233" i="1" s="1" a="1"/>
  <c r="N233" i="1" s="1"/>
  <c r="P233" i="1" s="1" a="1"/>
  <c r="P233" i="1" s="1"/>
  <c r="J232" i="1"/>
  <c r="L232" i="1" s="1" a="1"/>
  <c r="L232" i="1" s="1"/>
  <c r="N232" i="1" s="1" a="1"/>
  <c r="N232" i="1" s="1"/>
  <c r="P232" i="1" s="1" a="1"/>
  <c r="P232" i="1" s="1"/>
  <c r="J231" i="1"/>
  <c r="L231" i="1" s="1" a="1"/>
  <c r="L231" i="1" s="1"/>
  <c r="N231" i="1" s="1" a="1"/>
  <c r="N231" i="1" s="1"/>
  <c r="P231" i="1" s="1" a="1"/>
  <c r="P231" i="1" s="1"/>
  <c r="J20" i="1"/>
  <c r="L20" i="1" s="1" a="1"/>
  <c r="L20" i="1" s="1"/>
  <c r="N20" i="1" s="1" a="1"/>
  <c r="N20" i="1" s="1"/>
  <c r="P20" i="1" s="1" a="1"/>
  <c r="P20" i="1" s="1"/>
  <c r="J19" i="1"/>
  <c r="L19" i="1" s="1" a="1"/>
  <c r="L19" i="1" s="1"/>
  <c r="N19" i="1" s="1" a="1"/>
  <c r="N19" i="1" s="1"/>
  <c r="P19" i="1" s="1" a="1"/>
  <c r="P19" i="1" s="1"/>
  <c r="J18" i="1"/>
  <c r="L18" i="1" s="1" a="1"/>
  <c r="L18" i="1" s="1"/>
  <c r="N18" i="1" s="1" a="1"/>
  <c r="N18" i="1" s="1"/>
  <c r="P18" i="1" s="1" a="1"/>
  <c r="P18" i="1" s="1"/>
  <c r="Q18" i="1" s="1"/>
  <c r="J17" i="1"/>
  <c r="L17" i="1" s="1" a="1"/>
  <c r="L17" i="1" s="1"/>
  <c r="N17" i="1" s="1" a="1"/>
  <c r="N17" i="1" s="1"/>
  <c r="P17" i="1" s="1" a="1"/>
  <c r="P17" i="1" s="1"/>
  <c r="D91" i="1"/>
  <c r="E91" i="1"/>
  <c r="J91" i="1"/>
  <c r="L91" i="1" s="1" a="1"/>
  <c r="L91" i="1" s="1"/>
  <c r="N91" i="1" s="1" a="1"/>
  <c r="N91" i="1" s="1"/>
  <c r="P91" i="1" s="1" a="1"/>
  <c r="P91" i="1" s="1"/>
  <c r="W91" i="1"/>
  <c r="D230" i="1"/>
  <c r="E230" i="1"/>
  <c r="J230" i="1"/>
  <c r="L230" i="1" s="1" a="1"/>
  <c r="L230" i="1" s="1"/>
  <c r="N230" i="1" s="1" a="1"/>
  <c r="N230" i="1" s="1"/>
  <c r="P230" i="1" s="1" a="1"/>
  <c r="P230" i="1" s="1"/>
  <c r="W230" i="1"/>
  <c r="D90" i="1"/>
  <c r="E90" i="1"/>
  <c r="J90" i="1"/>
  <c r="L90" i="1" s="1" a="1"/>
  <c r="L90" i="1" s="1"/>
  <c r="N90" i="1" s="1" a="1"/>
  <c r="N90" i="1" s="1"/>
  <c r="P90" i="1" s="1" a="1"/>
  <c r="P90" i="1" s="1"/>
  <c r="W90" i="1"/>
  <c r="D284" i="1"/>
  <c r="E284" i="1"/>
  <c r="J284" i="1"/>
  <c r="L284" i="1" s="1" a="1"/>
  <c r="L284" i="1" s="1"/>
  <c r="N284" i="1" s="1" a="1"/>
  <c r="N284" i="1" s="1"/>
  <c r="P284" i="1" s="1" a="1"/>
  <c r="P284" i="1" s="1"/>
  <c r="W284" i="1"/>
  <c r="D283" i="1"/>
  <c r="E283" i="1"/>
  <c r="J283" i="1"/>
  <c r="L283" i="1" s="1" a="1"/>
  <c r="L283" i="1" s="1"/>
  <c r="N283" i="1" s="1" a="1"/>
  <c r="N283" i="1" s="1"/>
  <c r="P283" i="1" s="1" a="1"/>
  <c r="P283" i="1" s="1"/>
  <c r="W283" i="1"/>
  <c r="D224" i="1"/>
  <c r="E224" i="1"/>
  <c r="J224" i="1"/>
  <c r="L224" i="1" s="1" a="1"/>
  <c r="L224" i="1" s="1"/>
  <c r="N224" i="1" s="1" a="1"/>
  <c r="N224" i="1" s="1"/>
  <c r="P224" i="1" s="1" a="1"/>
  <c r="P224" i="1" s="1"/>
  <c r="Q224" i="1" s="1"/>
  <c r="W224" i="1"/>
  <c r="D84" i="1"/>
  <c r="E84" i="1"/>
  <c r="J84" i="1"/>
  <c r="L84" i="1" s="1" a="1"/>
  <c r="L84" i="1" s="1"/>
  <c r="N84" i="1" s="1" a="1"/>
  <c r="N84" i="1" s="1"/>
  <c r="P84" i="1" s="1" a="1"/>
  <c r="P84" i="1" s="1"/>
  <c r="W84" i="1"/>
  <c r="D278" i="1"/>
  <c r="E278" i="1"/>
  <c r="J278" i="1"/>
  <c r="L278" i="1" s="1" a="1"/>
  <c r="L278" i="1" s="1"/>
  <c r="N278" i="1" s="1" a="1"/>
  <c r="N278" i="1" s="1"/>
  <c r="P278" i="1" s="1" a="1"/>
  <c r="P278" i="1" s="1"/>
  <c r="W278" i="1"/>
  <c r="D225" i="1"/>
  <c r="E225" i="1"/>
  <c r="J225" i="1"/>
  <c r="L225" i="1" s="1" a="1"/>
  <c r="L225" i="1" s="1"/>
  <c r="N225" i="1" s="1" a="1"/>
  <c r="N225" i="1" s="1"/>
  <c r="P225" i="1" s="1" a="1"/>
  <c r="P225" i="1" s="1"/>
  <c r="W225" i="1"/>
  <c r="D85" i="1"/>
  <c r="E85" i="1"/>
  <c r="J85" i="1"/>
  <c r="L85" i="1" s="1" a="1"/>
  <c r="L85" i="1" s="1"/>
  <c r="N85" i="1" s="1" a="1"/>
  <c r="N85" i="1" s="1"/>
  <c r="P85" i="1" s="1" a="1"/>
  <c r="P85" i="1" s="1"/>
  <c r="W85" i="1"/>
  <c r="D279" i="1"/>
  <c r="E279" i="1"/>
  <c r="J279" i="1"/>
  <c r="L279" i="1" s="1" a="1"/>
  <c r="L279" i="1" s="1"/>
  <c r="N279" i="1" s="1" a="1"/>
  <c r="N279" i="1" s="1"/>
  <c r="P279" i="1" s="1" a="1"/>
  <c r="P279" i="1" s="1"/>
  <c r="Q279" i="1" s="1"/>
  <c r="W279" i="1"/>
  <c r="D226" i="1"/>
  <c r="E226" i="1"/>
  <c r="J226" i="1"/>
  <c r="L226" i="1" s="1" a="1"/>
  <c r="L226" i="1" s="1"/>
  <c r="N226" i="1" s="1" a="1"/>
  <c r="N226" i="1" s="1"/>
  <c r="P226" i="1" s="1" a="1"/>
  <c r="P226" i="1" s="1"/>
  <c r="W226" i="1"/>
  <c r="D86" i="1"/>
  <c r="E86" i="1"/>
  <c r="J86" i="1"/>
  <c r="L86" i="1" s="1" a="1"/>
  <c r="L86" i="1" s="1"/>
  <c r="N86" i="1" s="1" a="1"/>
  <c r="N86" i="1" s="1"/>
  <c r="P86" i="1" s="1" a="1"/>
  <c r="P86" i="1" s="1"/>
  <c r="W86" i="1"/>
  <c r="D280" i="1"/>
  <c r="E280" i="1"/>
  <c r="J280" i="1"/>
  <c r="L280" i="1" s="1" a="1"/>
  <c r="L280" i="1" s="1"/>
  <c r="N280" i="1" s="1" a="1"/>
  <c r="N280" i="1" s="1"/>
  <c r="P280" i="1" s="1" a="1"/>
  <c r="P280" i="1" s="1"/>
  <c r="R280" i="1" s="1"/>
  <c r="W280" i="1"/>
  <c r="D227" i="1"/>
  <c r="E227" i="1"/>
  <c r="J227" i="1"/>
  <c r="L227" i="1" s="1" a="1"/>
  <c r="L227" i="1" s="1"/>
  <c r="N227" i="1" s="1" a="1"/>
  <c r="N227" i="1" s="1"/>
  <c r="P227" i="1" s="1" a="1"/>
  <c r="P227" i="1" s="1"/>
  <c r="W227" i="1"/>
  <c r="D87" i="1"/>
  <c r="E87" i="1"/>
  <c r="J87" i="1"/>
  <c r="L87" i="1" s="1" a="1"/>
  <c r="L87" i="1" s="1"/>
  <c r="N87" i="1" s="1" a="1"/>
  <c r="N87" i="1" s="1"/>
  <c r="P87" i="1" s="1" a="1"/>
  <c r="P87" i="1" s="1"/>
  <c r="Q87" i="1" s="1"/>
  <c r="W87" i="1"/>
  <c r="D281" i="1"/>
  <c r="E281" i="1"/>
  <c r="J281" i="1"/>
  <c r="L281" i="1" s="1" a="1"/>
  <c r="L281" i="1" s="1"/>
  <c r="N281" i="1" s="1" a="1"/>
  <c r="N281" i="1" s="1"/>
  <c r="P281" i="1" s="1" a="1"/>
  <c r="P281" i="1" s="1"/>
  <c r="W281" i="1"/>
  <c r="D228" i="1"/>
  <c r="E228" i="1"/>
  <c r="J228" i="1"/>
  <c r="L228" i="1" s="1" a="1"/>
  <c r="L228" i="1" s="1"/>
  <c r="N228" i="1" s="1" a="1"/>
  <c r="N228" i="1" s="1"/>
  <c r="P228" i="1" s="1" a="1"/>
  <c r="P228" i="1" s="1"/>
  <c r="W228" i="1"/>
  <c r="D88" i="1"/>
  <c r="E88" i="1"/>
  <c r="J88" i="1"/>
  <c r="L88" i="1" s="1" a="1"/>
  <c r="L88" i="1" s="1"/>
  <c r="N88" i="1" s="1" a="1"/>
  <c r="N88" i="1" s="1"/>
  <c r="P88" i="1" s="1" a="1"/>
  <c r="P88" i="1" s="1"/>
  <c r="W88" i="1"/>
  <c r="D282" i="1"/>
  <c r="E282" i="1"/>
  <c r="J282" i="1"/>
  <c r="L282" i="1" s="1" a="1"/>
  <c r="L282" i="1" s="1"/>
  <c r="N282" i="1" s="1" a="1"/>
  <c r="N282" i="1" s="1"/>
  <c r="P282" i="1" s="1" a="1"/>
  <c r="P282" i="1" s="1"/>
  <c r="W282" i="1"/>
  <c r="D229" i="1"/>
  <c r="E229" i="1"/>
  <c r="J229" i="1"/>
  <c r="L229" i="1" s="1" a="1"/>
  <c r="L229" i="1" s="1"/>
  <c r="N229" i="1" s="1" a="1"/>
  <c r="N229" i="1" s="1"/>
  <c r="P229" i="1" s="1" a="1"/>
  <c r="P229" i="1" s="1"/>
  <c r="W229" i="1"/>
  <c r="D89" i="1"/>
  <c r="E89" i="1"/>
  <c r="J89" i="1"/>
  <c r="L89" i="1" s="1" a="1"/>
  <c r="L89" i="1" s="1"/>
  <c r="N89" i="1" s="1" a="1"/>
  <c r="N89" i="1" s="1"/>
  <c r="P89" i="1" s="1" a="1"/>
  <c r="P89" i="1" s="1"/>
  <c r="W89" i="1"/>
  <c r="D92" i="1"/>
  <c r="D93" i="1"/>
  <c r="D94" i="1"/>
  <c r="D17" i="1"/>
  <c r="D18" i="1"/>
  <c r="D19" i="1"/>
  <c r="D20" i="1"/>
  <c r="D231" i="1"/>
  <c r="D232" i="1"/>
  <c r="E92" i="1"/>
  <c r="E93" i="1"/>
  <c r="E94" i="1"/>
  <c r="E17" i="1"/>
  <c r="E18" i="1"/>
  <c r="E19" i="1"/>
  <c r="E20" i="1"/>
  <c r="E231" i="1"/>
  <c r="E232" i="1"/>
  <c r="J92" i="1"/>
  <c r="L92" i="1" s="1" a="1"/>
  <c r="L92" i="1" s="1"/>
  <c r="N92" i="1" s="1" a="1"/>
  <c r="N92" i="1" s="1"/>
  <c r="P92" i="1" s="1" a="1"/>
  <c r="P92" i="1" s="1"/>
  <c r="J93" i="1"/>
  <c r="L93" i="1" s="1" a="1"/>
  <c r="L93" i="1" s="1"/>
  <c r="N93" i="1" s="1" a="1"/>
  <c r="N93" i="1" s="1"/>
  <c r="P93" i="1" s="1" a="1"/>
  <c r="P93" i="1" s="1"/>
  <c r="J94" i="1"/>
  <c r="L94" i="1" s="1" a="1"/>
  <c r="L94" i="1" s="1"/>
  <c r="N94" i="1" s="1" a="1"/>
  <c r="N94" i="1" s="1"/>
  <c r="P94" i="1" s="1" a="1"/>
  <c r="P94" i="1" s="1"/>
  <c r="W92" i="1"/>
  <c r="W93" i="1"/>
  <c r="W94" i="1"/>
  <c r="W17" i="1"/>
  <c r="W18" i="1"/>
  <c r="W19" i="1"/>
  <c r="W20" i="1"/>
  <c r="W231" i="1"/>
  <c r="W232" i="1"/>
  <c r="W223" i="1"/>
  <c r="J223" i="1"/>
  <c r="L223" i="1" s="1" a="1"/>
  <c r="L223" i="1" s="1"/>
  <c r="N223" i="1" s="1" a="1"/>
  <c r="N223" i="1" s="1"/>
  <c r="P223" i="1" s="1" a="1"/>
  <c r="P223" i="1" s="1"/>
  <c r="E223" i="1"/>
  <c r="D223" i="1"/>
  <c r="W222" i="1"/>
  <c r="J222" i="1"/>
  <c r="L222" i="1" s="1" a="1"/>
  <c r="L222" i="1" s="1"/>
  <c r="N222" i="1" s="1" a="1"/>
  <c r="N222" i="1" s="1"/>
  <c r="P222" i="1" s="1" a="1"/>
  <c r="P222" i="1" s="1"/>
  <c r="E222" i="1"/>
  <c r="D222" i="1"/>
  <c r="W221" i="1"/>
  <c r="J221" i="1"/>
  <c r="L221" i="1" s="1" a="1"/>
  <c r="L221" i="1" s="1"/>
  <c r="N221" i="1" s="1" a="1"/>
  <c r="N221" i="1" s="1"/>
  <c r="P221" i="1" s="1" a="1"/>
  <c r="P221" i="1" s="1"/>
  <c r="Q221" i="1" s="1"/>
  <c r="E221" i="1"/>
  <c r="D221" i="1"/>
  <c r="W220" i="1"/>
  <c r="J220" i="1"/>
  <c r="L220" i="1" s="1" a="1"/>
  <c r="L220" i="1" s="1"/>
  <c r="N220" i="1" s="1" a="1"/>
  <c r="N220" i="1" s="1"/>
  <c r="P220" i="1" s="1" a="1"/>
  <c r="P220" i="1" s="1"/>
  <c r="E220" i="1"/>
  <c r="D220" i="1"/>
  <c r="W83" i="1"/>
  <c r="J83" i="1"/>
  <c r="L83" i="1" s="1" a="1"/>
  <c r="L83" i="1" s="1"/>
  <c r="N83" i="1" s="1" a="1"/>
  <c r="N83" i="1" s="1"/>
  <c r="P83" i="1" s="1" a="1"/>
  <c r="P83" i="1" s="1"/>
  <c r="E83" i="1"/>
  <c r="D83" i="1"/>
  <c r="W82" i="1"/>
  <c r="J82" i="1"/>
  <c r="L82" i="1" s="1" a="1"/>
  <c r="L82" i="1" s="1"/>
  <c r="N82" i="1" s="1" a="1"/>
  <c r="N82" i="1" s="1"/>
  <c r="P82" i="1" s="1" a="1"/>
  <c r="P82" i="1" s="1"/>
  <c r="E82" i="1"/>
  <c r="D82" i="1"/>
  <c r="W81" i="1"/>
  <c r="J81" i="1"/>
  <c r="L81" i="1" s="1" a="1"/>
  <c r="L81" i="1" s="1"/>
  <c r="N81" i="1" s="1" a="1"/>
  <c r="N81" i="1" s="1"/>
  <c r="P81" i="1" s="1" a="1"/>
  <c r="P81" i="1" s="1"/>
  <c r="E81" i="1"/>
  <c r="D81" i="1"/>
  <c r="W80" i="1"/>
  <c r="J80" i="1"/>
  <c r="L80" i="1" s="1" a="1"/>
  <c r="L80" i="1" s="1"/>
  <c r="N80" i="1" s="1" a="1"/>
  <c r="N80" i="1" s="1"/>
  <c r="P80" i="1" s="1" a="1"/>
  <c r="P80" i="1" s="1"/>
  <c r="E80" i="1"/>
  <c r="D80" i="1"/>
  <c r="D275" i="1"/>
  <c r="E275" i="1"/>
  <c r="J275" i="1"/>
  <c r="L275" i="1" s="1" a="1"/>
  <c r="L275" i="1" s="1"/>
  <c r="N275" i="1" s="1" a="1"/>
  <c r="N275" i="1" s="1"/>
  <c r="P275" i="1" s="1" a="1"/>
  <c r="P275" i="1" s="1"/>
  <c r="R275" i="1" s="1"/>
  <c r="D276" i="1"/>
  <c r="E276" i="1"/>
  <c r="J276" i="1"/>
  <c r="L276" i="1" s="1" a="1"/>
  <c r="L276" i="1" s="1"/>
  <c r="N276" i="1" s="1" a="1"/>
  <c r="N276" i="1" s="1"/>
  <c r="P276" i="1" s="1" a="1"/>
  <c r="P276" i="1" s="1"/>
  <c r="Q276" i="1" s="1"/>
  <c r="D277" i="1"/>
  <c r="E277" i="1"/>
  <c r="J277" i="1"/>
  <c r="L277" i="1" s="1" a="1"/>
  <c r="L277" i="1" s="1"/>
  <c r="N277" i="1" s="1" a="1"/>
  <c r="N277" i="1" s="1"/>
  <c r="P277" i="1" s="1" a="1"/>
  <c r="P277" i="1" s="1"/>
  <c r="J306" i="1"/>
  <c r="L306" i="1" s="1" a="1"/>
  <c r="L306" i="1" s="1"/>
  <c r="N306" i="1" s="1" a="1"/>
  <c r="N306" i="1" s="1"/>
  <c r="P306" i="1" s="1" a="1"/>
  <c r="P306" i="1" s="1"/>
  <c r="W277" i="1"/>
  <c r="W276" i="1"/>
  <c r="W275" i="1"/>
  <c r="W306" i="1"/>
  <c r="E306" i="1"/>
  <c r="D306" i="1"/>
  <c r="R273" i="1" l="1"/>
  <c r="R27" i="1"/>
  <c r="R221" i="1"/>
  <c r="Q8" i="1"/>
  <c r="Q222" i="1"/>
  <c r="R222" i="1"/>
  <c r="R237" i="1"/>
  <c r="Q36" i="1"/>
  <c r="R32" i="1"/>
  <c r="R215" i="1"/>
  <c r="Q21" i="1"/>
  <c r="R276" i="1"/>
  <c r="R282" i="1"/>
  <c r="Q282" i="1"/>
  <c r="Q81" i="1"/>
  <c r="R81" i="1"/>
  <c r="R31" i="1"/>
  <c r="Q31" i="1"/>
  <c r="R19" i="1"/>
  <c r="Q19" i="1"/>
  <c r="Q91" i="1"/>
  <c r="R91" i="1"/>
  <c r="Q267" i="1"/>
  <c r="Q26" i="1"/>
  <c r="Q218" i="1"/>
  <c r="Q280" i="1"/>
  <c r="R279" i="1"/>
  <c r="R246" i="1"/>
  <c r="Q287" i="1"/>
  <c r="R94" i="1"/>
  <c r="Q94" i="1"/>
  <c r="Q241" i="1"/>
  <c r="R241" i="1"/>
  <c r="R92" i="1"/>
  <c r="Q92" i="1"/>
  <c r="Q271" i="1"/>
  <c r="R271" i="1"/>
  <c r="Q10" i="1"/>
  <c r="R10" i="1"/>
  <c r="Q108" i="1"/>
  <c r="R108" i="1"/>
  <c r="Q227" i="1"/>
  <c r="R227" i="1"/>
  <c r="Q242" i="1"/>
  <c r="R242" i="1"/>
  <c r="R220" i="1"/>
  <c r="Q220" i="1"/>
  <c r="Q225" i="1"/>
  <c r="R225" i="1"/>
  <c r="R235" i="1"/>
  <c r="Q235" i="1"/>
  <c r="R20" i="1"/>
  <c r="Q20" i="1"/>
  <c r="Q15" i="1"/>
  <c r="R15" i="1"/>
  <c r="R214" i="1"/>
  <c r="Q309" i="1"/>
  <c r="R101" i="1"/>
  <c r="Q213" i="1"/>
  <c r="R96" i="1"/>
  <c r="R239" i="1"/>
  <c r="Q239" i="1"/>
  <c r="R9" i="1"/>
  <c r="Q9" i="1"/>
  <c r="R278" i="1"/>
  <c r="Q278" i="1"/>
  <c r="Q231" i="1"/>
  <c r="R231" i="1"/>
  <c r="Q295" i="1"/>
  <c r="R295" i="1"/>
  <c r="Q95" i="1"/>
  <c r="R95" i="1"/>
  <c r="R18" i="1"/>
  <c r="Q33" i="1"/>
  <c r="R33" i="1"/>
  <c r="Q311" i="1"/>
  <c r="R311" i="1"/>
  <c r="Q238" i="1"/>
  <c r="R238" i="1"/>
  <c r="R30" i="1"/>
  <c r="Q30" i="1"/>
  <c r="Q248" i="1"/>
  <c r="R248" i="1"/>
  <c r="Q72" i="1"/>
  <c r="R72" i="1"/>
  <c r="Q219" i="1"/>
  <c r="R219" i="1"/>
  <c r="R281" i="1"/>
  <c r="Q281" i="1"/>
  <c r="R73" i="1"/>
  <c r="Q73" i="1"/>
  <c r="Q310" i="1"/>
  <c r="R310" i="1"/>
  <c r="R230" i="1"/>
  <c r="Q230" i="1"/>
  <c r="Q93" i="1"/>
  <c r="R93" i="1"/>
  <c r="R229" i="1"/>
  <c r="Q229" i="1"/>
  <c r="R283" i="1"/>
  <c r="Q283" i="1"/>
  <c r="R25" i="1"/>
  <c r="Q25" i="1"/>
  <c r="Q76" i="1"/>
  <c r="R76" i="1"/>
  <c r="Q71" i="1"/>
  <c r="R258" i="1"/>
  <c r="R97" i="1"/>
  <c r="R270" i="1"/>
  <c r="Q270" i="1"/>
  <c r="Q232" i="1"/>
  <c r="R232" i="1"/>
  <c r="R22" i="1"/>
  <c r="Q22" i="1"/>
  <c r="R289" i="1"/>
  <c r="Q289" i="1"/>
  <c r="Q228" i="1"/>
  <c r="R228" i="1"/>
  <c r="Q23" i="1"/>
  <c r="R243" i="1"/>
  <c r="Q110" i="1"/>
  <c r="R12" i="1"/>
  <c r="R87" i="1"/>
  <c r="Q275" i="1"/>
  <c r="Q274" i="1"/>
  <c r="Q244" i="1"/>
  <c r="R224" i="1"/>
  <c r="Q75" i="1"/>
  <c r="Q240" i="1"/>
  <c r="R240" i="1"/>
  <c r="R293" i="1"/>
  <c r="Q293" i="1"/>
  <c r="R11" i="1"/>
  <c r="Q11" i="1"/>
  <c r="R288" i="1"/>
  <c r="Q288" i="1"/>
  <c r="R74" i="1"/>
  <c r="Q74" i="1"/>
  <c r="R89" i="1"/>
  <c r="Q89" i="1"/>
  <c r="R103" i="1"/>
  <c r="Q103" i="1"/>
  <c r="Q261" i="1"/>
  <c r="R261" i="1"/>
  <c r="R14" i="1"/>
  <c r="Q14" i="1"/>
  <c r="R223" i="1"/>
  <c r="Q223" i="1"/>
  <c r="R236" i="1"/>
  <c r="Q236" i="1"/>
  <c r="Q4" i="1"/>
  <c r="R4" i="1"/>
  <c r="R298" i="1"/>
  <c r="Q298" i="1"/>
  <c r="Q268" i="1"/>
  <c r="R268" i="1"/>
  <c r="R272" i="1"/>
  <c r="Q272" i="1"/>
  <c r="Q28" i="1"/>
  <c r="R28" i="1"/>
  <c r="Q216" i="1"/>
  <c r="R216" i="1"/>
  <c r="R294" i="1"/>
  <c r="Q294" i="1"/>
  <c r="Q104" i="1"/>
  <c r="R104" i="1"/>
  <c r="R80" i="1"/>
  <c r="Q80" i="1"/>
  <c r="Q109" i="1"/>
  <c r="R109" i="1"/>
  <c r="Q308" i="1"/>
  <c r="R308" i="1"/>
  <c r="R290" i="1"/>
  <c r="Q290" i="1"/>
  <c r="R249" i="1"/>
  <c r="Q249" i="1"/>
  <c r="R300" i="1"/>
  <c r="Q300" i="1"/>
  <c r="Q35" i="1"/>
  <c r="R35" i="1"/>
  <c r="Q82" i="1"/>
  <c r="R82" i="1"/>
  <c r="Q285" i="1"/>
  <c r="R285" i="1"/>
  <c r="Q68" i="1"/>
  <c r="R68" i="1"/>
  <c r="R24" i="1"/>
  <c r="Q24" i="1"/>
  <c r="R217" i="1"/>
  <c r="Q217" i="1"/>
  <c r="R292" i="1"/>
  <c r="Q292" i="1"/>
  <c r="Q284" i="1"/>
  <c r="R284" i="1"/>
  <c r="R269" i="1"/>
  <c r="Q269" i="1"/>
  <c r="R86" i="1"/>
  <c r="Q86" i="1"/>
  <c r="Q277" i="1"/>
  <c r="R277" i="1"/>
  <c r="R6" i="1"/>
  <c r="Q6" i="1"/>
  <c r="R247" i="1"/>
  <c r="Q247" i="1"/>
  <c r="R84" i="1"/>
  <c r="Q84" i="1"/>
  <c r="R105" i="1"/>
  <c r="Q105" i="1"/>
  <c r="Q13" i="1"/>
  <c r="R13" i="1"/>
  <c r="R226" i="1"/>
  <c r="Q226" i="1"/>
  <c r="Q29" i="1"/>
  <c r="R29" i="1"/>
  <c r="Q7" i="1"/>
  <c r="R7" i="1"/>
  <c r="R34" i="1"/>
  <c r="Q34" i="1"/>
  <c r="R70" i="1"/>
  <c r="Q70" i="1"/>
  <c r="Q291" i="1"/>
  <c r="R291" i="1"/>
  <c r="Q306" i="1"/>
  <c r="R306" i="1"/>
  <c r="Q259" i="1"/>
  <c r="R259" i="1"/>
  <c r="R69" i="1"/>
  <c r="Q69" i="1"/>
  <c r="R88" i="1"/>
  <c r="Q88" i="1"/>
  <c r="R107" i="1"/>
  <c r="Q107" i="1"/>
  <c r="R5" i="1"/>
  <c r="Q5" i="1"/>
  <c r="Q299" i="1"/>
  <c r="R299" i="1"/>
  <c r="R79" i="1"/>
  <c r="Q79" i="1"/>
  <c r="R297" i="1"/>
  <c r="Q297" i="1"/>
  <c r="R67" i="1"/>
  <c r="Q67" i="1"/>
  <c r="R307" i="1"/>
  <c r="Q307" i="1"/>
  <c r="R17" i="1"/>
  <c r="Q17" i="1"/>
  <c r="R99" i="1"/>
  <c r="Q99" i="1"/>
  <c r="Q212" i="1"/>
  <c r="R212" i="1"/>
  <c r="R234" i="1"/>
  <c r="Q234" i="1"/>
  <c r="Q245" i="1"/>
  <c r="R245" i="1"/>
  <c r="R260" i="1"/>
  <c r="Q260" i="1"/>
  <c r="Q250" i="1"/>
  <c r="R250" i="1"/>
  <c r="R90" i="1"/>
  <c r="Q90" i="1"/>
  <c r="R106" i="1"/>
  <c r="Q106" i="1"/>
  <c r="Q85" i="1"/>
  <c r="R85" i="1"/>
  <c r="Q16" i="1"/>
  <c r="R16" i="1"/>
  <c r="R83" i="1"/>
  <c r="Q83" i="1"/>
  <c r="Q286" i="1"/>
  <c r="R286" i="1"/>
  <c r="R78" i="1"/>
  <c r="Q78" i="1"/>
  <c r="Q296" i="1"/>
  <c r="R296" i="1"/>
  <c r="Q98" i="1"/>
  <c r="R98" i="1"/>
  <c r="Q233" i="1"/>
  <c r="R233" i="1"/>
  <c r="R100" i="1"/>
  <c r="Q100" i="1"/>
  <c r="Q102" i="1"/>
  <c r="R102" i="1"/>
  <c r="R77" i="1"/>
  <c r="Q77" i="1"/>
  <c r="R66" i="1"/>
  <c r="Q66" i="1"/>
  <c r="R3" i="1"/>
  <c r="Q3" i="1"/>
  <c r="R211" i="1"/>
  <c r="Q211" i="1"/>
  <c r="R257" i="1"/>
  <c r="Q257" i="1"/>
</calcChain>
</file>

<file path=xl/sharedStrings.xml><?xml version="1.0" encoding="utf-8"?>
<sst xmlns="http://schemas.openxmlformats.org/spreadsheetml/2006/main" count="5927" uniqueCount="1361">
  <si>
    <t>Qui ?</t>
  </si>
  <si>
    <t>PLAN International</t>
  </si>
  <si>
    <t>Save the Children</t>
  </si>
  <si>
    <t>Acronyme</t>
  </si>
  <si>
    <t>Type d’organisation</t>
  </si>
  <si>
    <t>UNICEF</t>
  </si>
  <si>
    <t>Partenaire d’exécution</t>
  </si>
  <si>
    <t>Où ?</t>
  </si>
  <si>
    <t>Ozryn </t>
  </si>
  <si>
    <t>Glarnyraefon</t>
  </si>
  <si>
    <t>Norton</t>
  </si>
  <si>
    <t>Ferncombe</t>
  </si>
  <si>
    <t>Sherfield</t>
  </si>
  <si>
    <t>Aria</t>
  </si>
  <si>
    <t>Deathfall</t>
  </si>
  <si>
    <t>Skegness</t>
  </si>
  <si>
    <t>Wolfwater</t>
  </si>
  <si>
    <t>Hewe</t>
  </si>
  <si>
    <t>Glanchester</t>
  </si>
  <si>
    <t>Foolshope</t>
  </si>
  <si>
    <t>Auchendinny</t>
  </si>
  <si>
    <t>Tarmsworth</t>
  </si>
  <si>
    <t>Swanford</t>
  </si>
  <si>
    <t>Perthlochry</t>
  </si>
  <si>
    <t>Cleethorpes</t>
  </si>
  <si>
    <t>Todmorden</t>
  </si>
  <si>
    <t>Pitmerden</t>
  </si>
  <si>
    <t>Harthwaite</t>
  </si>
  <si>
    <t>Penshaw</t>
  </si>
  <si>
    <t>Banrockburn</t>
  </si>
  <si>
    <t>Caelfall </t>
  </si>
  <si>
    <t>Peterborough</t>
  </si>
  <si>
    <t>Ilfracombe</t>
  </si>
  <si>
    <t>Hogsfeet </t>
  </si>
  <si>
    <t>Quoi ?</t>
  </si>
  <si>
    <t>Activité</t>
  </si>
  <si>
    <t>Distribution de matériel d’apprentissage</t>
  </si>
  <si>
    <t>Distribution de kits de DPE</t>
  </si>
  <si>
    <t>Formation des enseignants : Assistance psychosociale</t>
  </si>
  <si>
    <t>Formation des enseignants : Sensibilisation aux dangers des mines</t>
  </si>
  <si>
    <t>Mise en place de salles de classe temporaires</t>
  </si>
  <si>
    <t>Réhabilitation de salles de classe</t>
  </si>
  <si>
    <t>Unité</t>
  </si>
  <si>
    <t>Cible</t>
  </si>
  <si>
    <t>Achevées</t>
  </si>
  <si>
    <t>Pour qui ?</t>
  </si>
  <si>
    <t>TOTAL DES BÉNÉFICIAIRES CIBLÉS</t>
  </si>
  <si>
    <t>TOTAL DES BÉNÉFICIAIRES ATTEINTS</t>
  </si>
  <si>
    <t>Date entered/updated</t>
  </si>
  <si>
    <t>Day, Month, Year
 (DD-MM-YY)</t>
  </si>
  <si>
    <t>Donor</t>
  </si>
  <si>
    <t>PCODE1</t>
  </si>
  <si>
    <t>PCODE2</t>
  </si>
  <si>
    <t>Commune</t>
  </si>
  <si>
    <t>PCODE3</t>
  </si>
  <si>
    <t>[Admin4]</t>
  </si>
  <si>
    <t>PCODE4</t>
  </si>
  <si>
    <t>Latitude</t>
  </si>
  <si>
    <t>Longitude</t>
  </si>
  <si>
    <t>Name of school / learning center</t>
  </si>
  <si>
    <t>Type of school/ learning center</t>
  </si>
  <si>
    <t>Type of education</t>
  </si>
  <si>
    <t>(Dropdown list for 'Type of organisation')</t>
  </si>
  <si>
    <t>Organisations</t>
  </si>
  <si>
    <t>Acronym</t>
  </si>
  <si>
    <t>Type of organisation</t>
  </si>
  <si>
    <t>Cluster</t>
  </si>
  <si>
    <t>Local/National NGO</t>
  </si>
  <si>
    <t>Government</t>
  </si>
  <si>
    <t>International NGO</t>
  </si>
  <si>
    <t>Media</t>
  </si>
  <si>
    <t>MoE</t>
  </si>
  <si>
    <t>Other</t>
  </si>
  <si>
    <t>Private</t>
  </si>
  <si>
    <t>Red Cross/Crescent</t>
  </si>
  <si>
    <t>UN agency</t>
  </si>
  <si>
    <t>NRC</t>
  </si>
  <si>
    <t>WVI</t>
  </si>
  <si>
    <t>Core Cluster Activities</t>
  </si>
  <si>
    <r>
      <t>Unit of measurement</t>
    </r>
    <r>
      <rPr>
        <b/>
        <sz val="14"/>
        <color theme="0"/>
        <rFont val="Arial"/>
        <family val="2"/>
      </rPr>
      <t>- Do not leave a row blank</t>
    </r>
  </si>
  <si>
    <t>Distribution of learning materials</t>
  </si>
  <si>
    <t>Rehabilitation of classrooms</t>
  </si>
  <si>
    <t>Admin1</t>
  </si>
  <si>
    <t>Admin1 PCODE</t>
  </si>
  <si>
    <t>Admin1 (matched with Admin 2)</t>
  </si>
  <si>
    <t>Admin1 PCODE (matched with Admin 2)</t>
  </si>
  <si>
    <t>Admin2</t>
  </si>
  <si>
    <t>Admin2 PCODE</t>
  </si>
  <si>
    <t>Tbl3_Admin2PCODE</t>
  </si>
  <si>
    <t>Tbl3_Admin3</t>
  </si>
  <si>
    <t>Admin3 Code</t>
  </si>
  <si>
    <t>Admin3</t>
  </si>
  <si>
    <t>Tbl4_Admin3PCODE</t>
  </si>
  <si>
    <t>Tbl4_Admin4</t>
  </si>
  <si>
    <t>Add the latitude (optional) corresponding to Admin 4</t>
  </si>
  <si>
    <t>Add the longitude (optional) corresponding to Admin 4</t>
  </si>
  <si>
    <t>Type of School</t>
  </si>
  <si>
    <t>Type of Education</t>
  </si>
  <si>
    <t>Bleakburn</t>
  </si>
  <si>
    <t>Commune 1</t>
  </si>
  <si>
    <t xml:space="preserve">Community School </t>
  </si>
  <si>
    <t>ECD</t>
  </si>
  <si>
    <t>Commune 2</t>
  </si>
  <si>
    <t>IDP School</t>
  </si>
  <si>
    <t>Primary Education</t>
  </si>
  <si>
    <t>Wimborne</t>
  </si>
  <si>
    <t>Commune 3</t>
  </si>
  <si>
    <t>Private School</t>
  </si>
  <si>
    <t>Accelerated Basic Education</t>
  </si>
  <si>
    <t>Commune 4</t>
  </si>
  <si>
    <t>Public School</t>
  </si>
  <si>
    <t>Secondary Education</t>
  </si>
  <si>
    <t>Penzance</t>
  </si>
  <si>
    <t>Commune 5</t>
  </si>
  <si>
    <t>Religious School</t>
  </si>
  <si>
    <t>Technical/ Vocational Education</t>
  </si>
  <si>
    <t>Icemeet </t>
  </si>
  <si>
    <t>Commune 6</t>
  </si>
  <si>
    <t>Tertiary</t>
  </si>
  <si>
    <t>Lingmell</t>
  </si>
  <si>
    <t>Commune 7</t>
  </si>
  <si>
    <t>Adult Education</t>
  </si>
  <si>
    <t>Commune 8</t>
  </si>
  <si>
    <t>Commune 9</t>
  </si>
  <si>
    <t>Commune 10</t>
  </si>
  <si>
    <t>Everton</t>
  </si>
  <si>
    <t>Commune 11</t>
  </si>
  <si>
    <t>Warthford</t>
  </si>
  <si>
    <t>Commune 12</t>
  </si>
  <si>
    <t>Auchenshuggle</t>
  </si>
  <si>
    <t>Commune 13</t>
  </si>
  <si>
    <t>Venzor</t>
  </si>
  <si>
    <t>Commune 14</t>
  </si>
  <si>
    <t>Commune 15</t>
  </si>
  <si>
    <t>Commune 16</t>
  </si>
  <si>
    <t>Commune 17</t>
  </si>
  <si>
    <t>Commune 18</t>
  </si>
  <si>
    <t>Commune 19</t>
  </si>
  <si>
    <t>Commune 20</t>
  </si>
  <si>
    <t>Commune 21</t>
  </si>
  <si>
    <t>Commune 22</t>
  </si>
  <si>
    <t>Norbury</t>
  </si>
  <si>
    <t>Commune 23</t>
  </si>
  <si>
    <t>Boatwright </t>
  </si>
  <si>
    <t>Commune 24</t>
  </si>
  <si>
    <t>Kelna</t>
  </si>
  <si>
    <t>Commune 25</t>
  </si>
  <si>
    <t>Holsworthy</t>
  </si>
  <si>
    <t>Commune 26</t>
  </si>
  <si>
    <t>Accrington</t>
  </si>
  <si>
    <t>Commune 27</t>
  </si>
  <si>
    <t>Hirane</t>
  </si>
  <si>
    <t>Commune 28</t>
  </si>
  <si>
    <t>Porthaethwidge</t>
  </si>
  <si>
    <t>Commune 29</t>
  </si>
  <si>
    <t>Arkney</t>
  </si>
  <si>
    <t>Commune 30</t>
  </si>
  <si>
    <t>Newsham</t>
  </si>
  <si>
    <t>Commune 31</t>
  </si>
  <si>
    <t>Zao Ying</t>
  </si>
  <si>
    <t>Commune 32</t>
  </si>
  <si>
    <t>Pran </t>
  </si>
  <si>
    <t>Commune 33</t>
  </si>
  <si>
    <t>Blancathey</t>
  </si>
  <si>
    <t>Commune 34</t>
  </si>
  <si>
    <t>Commune 35</t>
  </si>
  <si>
    <t>Commune 36</t>
  </si>
  <si>
    <t>Commune 37</t>
  </si>
  <si>
    <t>Commune 38</t>
  </si>
  <si>
    <t>Commune 39</t>
  </si>
  <si>
    <t>Coningsby</t>
  </si>
  <si>
    <t>Commune 40</t>
  </si>
  <si>
    <t>Commune 41</t>
  </si>
  <si>
    <t>Dalhurst</t>
  </si>
  <si>
    <t>Commune 42</t>
  </si>
  <si>
    <t>Commune 43</t>
  </si>
  <si>
    <t>Commune 44</t>
  </si>
  <si>
    <t>Commune 45</t>
  </si>
  <si>
    <t>Commune 46</t>
  </si>
  <si>
    <t>Commune 47</t>
  </si>
  <si>
    <t>Colkirk</t>
  </si>
  <si>
    <t>Commune 48</t>
  </si>
  <si>
    <t>Commune 49</t>
  </si>
  <si>
    <t>Commune 50</t>
  </si>
  <si>
    <t>Forstford </t>
  </si>
  <si>
    <t>Commune 51</t>
  </si>
  <si>
    <t>Pontypridd</t>
  </si>
  <si>
    <t>Commune 52</t>
  </si>
  <si>
    <t>Garrigill</t>
  </si>
  <si>
    <t>Commune 53</t>
  </si>
  <si>
    <t>Mountmend </t>
  </si>
  <si>
    <t>Commune 54</t>
  </si>
  <si>
    <t>Astrakhan</t>
  </si>
  <si>
    <t>Commune 55</t>
  </si>
  <si>
    <t>Murlayfield</t>
  </si>
  <si>
    <t>Commune 56</t>
  </si>
  <si>
    <t>Hempholme</t>
  </si>
  <si>
    <t>Commune 57</t>
  </si>
  <si>
    <t>Abingdon</t>
  </si>
  <si>
    <t>Commune 58</t>
  </si>
  <si>
    <t>Aelinmiley</t>
  </si>
  <si>
    <t>Commune 59</t>
  </si>
  <si>
    <t>Eastborne</t>
  </si>
  <si>
    <t>Commune 60</t>
  </si>
  <si>
    <t>Stathmore</t>
  </si>
  <si>
    <t>Commune 61</t>
  </si>
  <si>
    <t>Hornsey</t>
  </si>
  <si>
    <t>Commune 62</t>
  </si>
  <si>
    <t>Nantgarth</t>
  </si>
  <si>
    <t>Commune 63</t>
  </si>
  <si>
    <t>Barnsley</t>
  </si>
  <si>
    <t>Commune 64</t>
  </si>
  <si>
    <t>Commune 65</t>
  </si>
  <si>
    <t>Commune 66</t>
  </si>
  <si>
    <t>Commune 67</t>
  </si>
  <si>
    <t>Commune 68</t>
  </si>
  <si>
    <t>Commune 69</t>
  </si>
  <si>
    <t>Commune 70</t>
  </si>
  <si>
    <t>Commune 71</t>
  </si>
  <si>
    <t>Commune 72</t>
  </si>
  <si>
    <t>Commune 73</t>
  </si>
  <si>
    <t>Commune 74</t>
  </si>
  <si>
    <t>Commune 75</t>
  </si>
  <si>
    <t>Commune 76</t>
  </si>
  <si>
    <t>Commune 77</t>
  </si>
  <si>
    <t>Commune 78</t>
  </si>
  <si>
    <t>Commune 79</t>
  </si>
  <si>
    <t>Commune 80</t>
  </si>
  <si>
    <t>Commune 81</t>
  </si>
  <si>
    <t>Commune 82</t>
  </si>
  <si>
    <t>Commune 83</t>
  </si>
  <si>
    <t>Commune 84</t>
  </si>
  <si>
    <t>Commune 85</t>
  </si>
  <si>
    <t>Commune 86</t>
  </si>
  <si>
    <t>Commune 87</t>
  </si>
  <si>
    <t>Commune 88</t>
  </si>
  <si>
    <t>Commune 89</t>
  </si>
  <si>
    <t>Commune 90</t>
  </si>
  <si>
    <t>Commune 91</t>
  </si>
  <si>
    <t>Commune 92</t>
  </si>
  <si>
    <t>Commune 93</t>
  </si>
  <si>
    <t>Commune 94</t>
  </si>
  <si>
    <t>Commune 95</t>
  </si>
  <si>
    <t>Commune 96</t>
  </si>
  <si>
    <t>Commune 97</t>
  </si>
  <si>
    <t>Commune 98</t>
  </si>
  <si>
    <t>Commune 99</t>
  </si>
  <si>
    <t>Commune 100</t>
  </si>
  <si>
    <t>Commune 101</t>
  </si>
  <si>
    <t>Commune 102</t>
  </si>
  <si>
    <t>Commune 103</t>
  </si>
  <si>
    <t>Commune 104</t>
  </si>
  <si>
    <t>Commune 105</t>
  </si>
  <si>
    <t>Commune 106</t>
  </si>
  <si>
    <t>Commune 107</t>
  </si>
  <si>
    <t>Commune 108</t>
  </si>
  <si>
    <t>Commune 109</t>
  </si>
  <si>
    <t>Commune 110</t>
  </si>
  <si>
    <t>Commune 111</t>
  </si>
  <si>
    <t>Commune 112</t>
  </si>
  <si>
    <t>Commune 113</t>
  </si>
  <si>
    <t>Commune 114</t>
  </si>
  <si>
    <t>Commune 115</t>
  </si>
  <si>
    <t>Commune 116</t>
  </si>
  <si>
    <t>Commune 117</t>
  </si>
  <si>
    <t>Commune 118</t>
  </si>
  <si>
    <t>Commune 119</t>
  </si>
  <si>
    <t>Commune 120</t>
  </si>
  <si>
    <t>Commune 121</t>
  </si>
  <si>
    <t>Commune 122</t>
  </si>
  <si>
    <t>Commune 123</t>
  </si>
  <si>
    <t>Commune 124</t>
  </si>
  <si>
    <t>Commune 125</t>
  </si>
  <si>
    <t>Commune 126</t>
  </si>
  <si>
    <t>Commune 127</t>
  </si>
  <si>
    <t>Commune 128</t>
  </si>
  <si>
    <t>Commune 129</t>
  </si>
  <si>
    <t>Commune 130</t>
  </si>
  <si>
    <t>Commune 131</t>
  </si>
  <si>
    <t>Commune 132</t>
  </si>
  <si>
    <t>Commune 133</t>
  </si>
  <si>
    <t>Commune 134</t>
  </si>
  <si>
    <t>Commune 135</t>
  </si>
  <si>
    <t>Commune 136</t>
  </si>
  <si>
    <t>Commune 137</t>
  </si>
  <si>
    <t>Commune 138</t>
  </si>
  <si>
    <t>Commune 139</t>
  </si>
  <si>
    <t>Commune 140</t>
  </si>
  <si>
    <t>Commune 141</t>
  </si>
  <si>
    <t>Commune 142</t>
  </si>
  <si>
    <t>Commune 143</t>
  </si>
  <si>
    <t>Commune 144</t>
  </si>
  <si>
    <t>Commune 145</t>
  </si>
  <si>
    <t>Commune 146</t>
  </si>
  <si>
    <t>Commune 147</t>
  </si>
  <si>
    <t>Commune 148</t>
  </si>
  <si>
    <t>Commune 149</t>
  </si>
  <si>
    <t>Commune 150</t>
  </si>
  <si>
    <t>Commune 151</t>
  </si>
  <si>
    <t>Commune 152</t>
  </si>
  <si>
    <t>Commune 153</t>
  </si>
  <si>
    <t>Commune 154</t>
  </si>
  <si>
    <t>Commune 155</t>
  </si>
  <si>
    <t>Commune 156</t>
  </si>
  <si>
    <t>Commune 157</t>
  </si>
  <si>
    <t>Commune 158</t>
  </si>
  <si>
    <t>Commune 159</t>
  </si>
  <si>
    <t>Commune 160</t>
  </si>
  <si>
    <t>Commune 161</t>
  </si>
  <si>
    <t>Commune 162</t>
  </si>
  <si>
    <t>Commune 163</t>
  </si>
  <si>
    <t>Commune 164</t>
  </si>
  <si>
    <t>Commune 165</t>
  </si>
  <si>
    <t>Commune 166</t>
  </si>
  <si>
    <t>Commune 167</t>
  </si>
  <si>
    <t>Commune 168</t>
  </si>
  <si>
    <t>Commune 169</t>
  </si>
  <si>
    <t>Commune 170</t>
  </si>
  <si>
    <t>Commune 171</t>
  </si>
  <si>
    <t>Commune 172</t>
  </si>
  <si>
    <t>Commune 173</t>
  </si>
  <si>
    <t>Commune 174</t>
  </si>
  <si>
    <t>Commune 175</t>
  </si>
  <si>
    <t>Commune 176</t>
  </si>
  <si>
    <t>Commune 177</t>
  </si>
  <si>
    <t>Commune 178</t>
  </si>
  <si>
    <t>Commune 179</t>
  </si>
  <si>
    <t>Commune 180</t>
  </si>
  <si>
    <t>Commune 181</t>
  </si>
  <si>
    <t>Commune 182</t>
  </si>
  <si>
    <t>Commune 183</t>
  </si>
  <si>
    <t>Commune 184</t>
  </si>
  <si>
    <t>Commune 185</t>
  </si>
  <si>
    <t>Commune 186</t>
  </si>
  <si>
    <t>Commune 187</t>
  </si>
  <si>
    <t>Commune 188</t>
  </si>
  <si>
    <t>Commune 189</t>
  </si>
  <si>
    <t>Commune 190</t>
  </si>
  <si>
    <t>Commune 191</t>
  </si>
  <si>
    <t>Commune 192</t>
  </si>
  <si>
    <t>Commune 193</t>
  </si>
  <si>
    <t>Commune 194</t>
  </si>
  <si>
    <t>Commune 195</t>
  </si>
  <si>
    <t>Commune 196</t>
  </si>
  <si>
    <t>Commune 197</t>
  </si>
  <si>
    <t>Commune 198</t>
  </si>
  <si>
    <t>Commune 199</t>
  </si>
  <si>
    <t>Commune 200</t>
  </si>
  <si>
    <t>Commune 201</t>
  </si>
  <si>
    <t>Commune 202</t>
  </si>
  <si>
    <t>Commune 203</t>
  </si>
  <si>
    <t>Commune 204</t>
  </si>
  <si>
    <t>Commune 205</t>
  </si>
  <si>
    <t>Commune 206</t>
  </si>
  <si>
    <t>Commune 207</t>
  </si>
  <si>
    <t>Commune 208</t>
  </si>
  <si>
    <t>Commune 209</t>
  </si>
  <si>
    <t>Commune 210</t>
  </si>
  <si>
    <t>Commune 211</t>
  </si>
  <si>
    <t>Commune 212</t>
  </si>
  <si>
    <t>Commune 213</t>
  </si>
  <si>
    <t>Commune 214</t>
  </si>
  <si>
    <t>Commune 215</t>
  </si>
  <si>
    <t>Commune 216</t>
  </si>
  <si>
    <t>Commune 217</t>
  </si>
  <si>
    <t>Commune 218</t>
  </si>
  <si>
    <t>Commune 219</t>
  </si>
  <si>
    <t>Commune 220</t>
  </si>
  <si>
    <t>Commune 221</t>
  </si>
  <si>
    <t>Commune 222</t>
  </si>
  <si>
    <t>Commune 223</t>
  </si>
  <si>
    <t>Commune 224</t>
  </si>
  <si>
    <t>Commune 225</t>
  </si>
  <si>
    <t>Commune 226</t>
  </si>
  <si>
    <t>Commune 227</t>
  </si>
  <si>
    <t>Commune 228</t>
  </si>
  <si>
    <t>Commune 229</t>
  </si>
  <si>
    <t>Commune 230</t>
  </si>
  <si>
    <t>Commune 231</t>
  </si>
  <si>
    <t>Commune 232</t>
  </si>
  <si>
    <t>Commune 233</t>
  </si>
  <si>
    <t>Commune 234</t>
  </si>
  <si>
    <t>Commune 235</t>
  </si>
  <si>
    <t>Commune 236</t>
  </si>
  <si>
    <t>Commune 237</t>
  </si>
  <si>
    <t>Commune 238</t>
  </si>
  <si>
    <t>Commune 239</t>
  </si>
  <si>
    <t>Commune 240</t>
  </si>
  <si>
    <t>Commune 241</t>
  </si>
  <si>
    <t>Commune 242</t>
  </si>
  <si>
    <t>Commune 243</t>
  </si>
  <si>
    <t>Commune 244</t>
  </si>
  <si>
    <t>Commune 245</t>
  </si>
  <si>
    <t>Commune 246</t>
  </si>
  <si>
    <t>Commune 247</t>
  </si>
  <si>
    <t>Commune 248</t>
  </si>
  <si>
    <t>Commune 249</t>
  </si>
  <si>
    <t>Commune 250</t>
  </si>
  <si>
    <t>Commune 251</t>
  </si>
  <si>
    <t>Commune 252</t>
  </si>
  <si>
    <t>Commune 253</t>
  </si>
  <si>
    <t>Commune 254</t>
  </si>
  <si>
    <t>Commune 255</t>
  </si>
  <si>
    <t>Commune 256</t>
  </si>
  <si>
    <t>Commune 257</t>
  </si>
  <si>
    <t>Commune 258</t>
  </si>
  <si>
    <t>Commune 259</t>
  </si>
  <si>
    <t>Commune 260</t>
  </si>
  <si>
    <t>Commune 261</t>
  </si>
  <si>
    <t>Commune 262</t>
  </si>
  <si>
    <t>Commune 263</t>
  </si>
  <si>
    <t>Commune 264</t>
  </si>
  <si>
    <t>Commune 265</t>
  </si>
  <si>
    <t>Commune 266</t>
  </si>
  <si>
    <t>Commune 267</t>
  </si>
  <si>
    <t>Commune 268</t>
  </si>
  <si>
    <t>Commune 269</t>
  </si>
  <si>
    <t>Commune 270</t>
  </si>
  <si>
    <t>Commune 271</t>
  </si>
  <si>
    <t>Commune 272</t>
  </si>
  <si>
    <t>Commune 273</t>
  </si>
  <si>
    <t>Commune 274</t>
  </si>
  <si>
    <t>Commune 275</t>
  </si>
  <si>
    <t>Commune 276</t>
  </si>
  <si>
    <t>Commune 277</t>
  </si>
  <si>
    <t>Commune 278</t>
  </si>
  <si>
    <t>Commune 279</t>
  </si>
  <si>
    <t>Commune 280</t>
  </si>
  <si>
    <t>Commune 281</t>
  </si>
  <si>
    <t>Commune 282</t>
  </si>
  <si>
    <t>Commune 283</t>
  </si>
  <si>
    <t>Commune 284</t>
  </si>
  <si>
    <t>Commune 285</t>
  </si>
  <si>
    <t>Commune 286</t>
  </si>
  <si>
    <t>Commune 287</t>
  </si>
  <si>
    <t>Commune 288</t>
  </si>
  <si>
    <t>Commune 289</t>
  </si>
  <si>
    <t>Commune 290</t>
  </si>
  <si>
    <t>Commune 291</t>
  </si>
  <si>
    <t>Commune 292</t>
  </si>
  <si>
    <t>Commune 293</t>
  </si>
  <si>
    <t>Commune 294</t>
  </si>
  <si>
    <t>Commune 295</t>
  </si>
  <si>
    <t>Commune 296</t>
  </si>
  <si>
    <t>Commune 297</t>
  </si>
  <si>
    <t>Commune 298</t>
  </si>
  <si>
    <t>Commune 299</t>
  </si>
  <si>
    <t>Commune 300</t>
  </si>
  <si>
    <t>Commune 301</t>
  </si>
  <si>
    <t>Commune 302</t>
  </si>
  <si>
    <t>Commune 303</t>
  </si>
  <si>
    <t>Commune 304</t>
  </si>
  <si>
    <t>Commune 305</t>
  </si>
  <si>
    <t>Commune 306</t>
  </si>
  <si>
    <t>Commune 307</t>
  </si>
  <si>
    <t>Commune 308</t>
  </si>
  <si>
    <t>Commune 309</t>
  </si>
  <si>
    <t>Commune 310</t>
  </si>
  <si>
    <t>Commune 311</t>
  </si>
  <si>
    <t>Commune 312</t>
  </si>
  <si>
    <t>Commune 313</t>
  </si>
  <si>
    <t>Commune 314</t>
  </si>
  <si>
    <t>Commune 315</t>
  </si>
  <si>
    <t>Commune 316</t>
  </si>
  <si>
    <t>Commune 317</t>
  </si>
  <si>
    <t>Commune 318</t>
  </si>
  <si>
    <t>Commune 319</t>
  </si>
  <si>
    <t>Commune 320</t>
  </si>
  <si>
    <t>Commune 321</t>
  </si>
  <si>
    <t>Commune 322</t>
  </si>
  <si>
    <t>Commune 323</t>
  </si>
  <si>
    <t>Commune 324</t>
  </si>
  <si>
    <t>Commune 325</t>
  </si>
  <si>
    <t>Commune 326</t>
  </si>
  <si>
    <t>Commune 327</t>
  </si>
  <si>
    <t>Commune 328</t>
  </si>
  <si>
    <t>Commune 329</t>
  </si>
  <si>
    <t>Commune 330</t>
  </si>
  <si>
    <t>Commune 331</t>
  </si>
  <si>
    <t>Commune 332</t>
  </si>
  <si>
    <t>Commune 333</t>
  </si>
  <si>
    <t>Commune 334</t>
  </si>
  <si>
    <t>Commune 335</t>
  </si>
  <si>
    <t>Commune 336</t>
  </si>
  <si>
    <t>Commune 337</t>
  </si>
  <si>
    <t>Commune 338</t>
  </si>
  <si>
    <t>Commune 339</t>
  </si>
  <si>
    <t>Commune 340</t>
  </si>
  <si>
    <t>Commune 341</t>
  </si>
  <si>
    <t>Commune 342</t>
  </si>
  <si>
    <t>Commune 343</t>
  </si>
  <si>
    <t>Commune 344</t>
  </si>
  <si>
    <t>Commune 345</t>
  </si>
  <si>
    <t>Commune 346</t>
  </si>
  <si>
    <t>Commune 347</t>
  </si>
  <si>
    <t>Commune 348</t>
  </si>
  <si>
    <t>Commune 349</t>
  </si>
  <si>
    <t>Commune 350</t>
  </si>
  <si>
    <t>Commune 351</t>
  </si>
  <si>
    <t>Commune 352</t>
  </si>
  <si>
    <t>Commune 353</t>
  </si>
  <si>
    <t>Commune 354</t>
  </si>
  <si>
    <t>Commune 355</t>
  </si>
  <si>
    <t>Commune 356</t>
  </si>
  <si>
    <t>Commune 357</t>
  </si>
  <si>
    <t>Commune 358</t>
  </si>
  <si>
    <t>Commune 359</t>
  </si>
  <si>
    <t>Commune 360</t>
  </si>
  <si>
    <t>Commune 361</t>
  </si>
  <si>
    <t>Commune 362</t>
  </si>
  <si>
    <t>Commune 363</t>
  </si>
  <si>
    <t>Commune 364</t>
  </si>
  <si>
    <t>Commune 365</t>
  </si>
  <si>
    <t>Commune 366</t>
  </si>
  <si>
    <t>Commune 367</t>
  </si>
  <si>
    <t>Commune 368</t>
  </si>
  <si>
    <t>Commune 369</t>
  </si>
  <si>
    <t>Commune 370</t>
  </si>
  <si>
    <t>Commune 371</t>
  </si>
  <si>
    <t>Commune 372</t>
  </si>
  <si>
    <t>Commune 373</t>
  </si>
  <si>
    <t>Commune 374</t>
  </si>
  <si>
    <t>Commune 375</t>
  </si>
  <si>
    <t>Commune 376</t>
  </si>
  <si>
    <t>Commune 377</t>
  </si>
  <si>
    <t>Commune 378</t>
  </si>
  <si>
    <t>Commune 379</t>
  </si>
  <si>
    <t>Commune 380</t>
  </si>
  <si>
    <t>Commune 381</t>
  </si>
  <si>
    <t>Commune 382</t>
  </si>
  <si>
    <t>Commune 383</t>
  </si>
  <si>
    <t>Commune 384</t>
  </si>
  <si>
    <t>Commune 385</t>
  </si>
  <si>
    <t>Commune 386</t>
  </si>
  <si>
    <t>Commune 387</t>
  </si>
  <si>
    <t>Commune 388</t>
  </si>
  <si>
    <t>Commune 389</t>
  </si>
  <si>
    <t>Commune 390</t>
  </si>
  <si>
    <t>Commune 391</t>
  </si>
  <si>
    <t>Commune 392</t>
  </si>
  <si>
    <t>Commune 393</t>
  </si>
  <si>
    <t>Commune 394</t>
  </si>
  <si>
    <t>Commune 395</t>
  </si>
  <si>
    <t>Commune 396</t>
  </si>
  <si>
    <t>Commune 397</t>
  </si>
  <si>
    <t>Commune 398</t>
  </si>
  <si>
    <t>Commune 399</t>
  </si>
  <si>
    <t>Commune 400</t>
  </si>
  <si>
    <t>Commune 401</t>
  </si>
  <si>
    <t>Commune 402</t>
  </si>
  <si>
    <t>Commune 403</t>
  </si>
  <si>
    <t>Commune 404</t>
  </si>
  <si>
    <t>Commune 405</t>
  </si>
  <si>
    <t>Commune 406</t>
  </si>
  <si>
    <t>Commune 407</t>
  </si>
  <si>
    <t>Commune 408</t>
  </si>
  <si>
    <t>Commune 409</t>
  </si>
  <si>
    <t>Commune 410</t>
  </si>
  <si>
    <t>Commune 411</t>
  </si>
  <si>
    <t>Commune 412</t>
  </si>
  <si>
    <t>Commune 413</t>
  </si>
  <si>
    <t>Commune 414</t>
  </si>
  <si>
    <t>Commune 415</t>
  </si>
  <si>
    <t>Commune 416</t>
  </si>
  <si>
    <t>Commune 417</t>
  </si>
  <si>
    <t>Commune 418</t>
  </si>
  <si>
    <t>Commune 419</t>
  </si>
  <si>
    <t>Commune 420</t>
  </si>
  <si>
    <t>Commune 421</t>
  </si>
  <si>
    <t>Commune 422</t>
  </si>
  <si>
    <t>Commune 423</t>
  </si>
  <si>
    <t>Commune 424</t>
  </si>
  <si>
    <t>Commune 425</t>
  </si>
  <si>
    <t>Commune 426</t>
  </si>
  <si>
    <t>Commune 427</t>
  </si>
  <si>
    <t>Commune 428</t>
  </si>
  <si>
    <t>Commune 429</t>
  </si>
  <si>
    <t>Commune 430</t>
  </si>
  <si>
    <t>Commune 431</t>
  </si>
  <si>
    <t>Commune 432</t>
  </si>
  <si>
    <t>Commune 433</t>
  </si>
  <si>
    <t>Commune 434</t>
  </si>
  <si>
    <t>Commune 435</t>
  </si>
  <si>
    <t>Commune 436</t>
  </si>
  <si>
    <t>Commune 437</t>
  </si>
  <si>
    <t>Commune 438</t>
  </si>
  <si>
    <t>Commune 439</t>
  </si>
  <si>
    <t>Commune 440</t>
  </si>
  <si>
    <t>Commune 441</t>
  </si>
  <si>
    <t>Commune 442</t>
  </si>
  <si>
    <t>Commune 443</t>
  </si>
  <si>
    <t>Commune 444</t>
  </si>
  <si>
    <t>Commune 445</t>
  </si>
  <si>
    <t>Commune 446</t>
  </si>
  <si>
    <t>Commune 447</t>
  </si>
  <si>
    <t>Commune 448</t>
  </si>
  <si>
    <t>Commune 449</t>
  </si>
  <si>
    <t>Commune 450</t>
  </si>
  <si>
    <t>Commune 451</t>
  </si>
  <si>
    <t>Commune 452</t>
  </si>
  <si>
    <t>Commune 453</t>
  </si>
  <si>
    <t>Commune 454</t>
  </si>
  <si>
    <t>Commune 455</t>
  </si>
  <si>
    <t>Commune 456</t>
  </si>
  <si>
    <t>Commune 457</t>
  </si>
  <si>
    <t>Commune 458</t>
  </si>
  <si>
    <t>Commune 459</t>
  </si>
  <si>
    <t>Commune 460</t>
  </si>
  <si>
    <t>Commune 461</t>
  </si>
  <si>
    <t>Commune 462</t>
  </si>
  <si>
    <t>Commune 463</t>
  </si>
  <si>
    <t>Commune 464</t>
  </si>
  <si>
    <t>Commune 465</t>
  </si>
  <si>
    <t>Commune 466</t>
  </si>
  <si>
    <t>Commune 467</t>
  </si>
  <si>
    <t>Commune 468</t>
  </si>
  <si>
    <t>Commune 469</t>
  </si>
  <si>
    <t>Commune 470</t>
  </si>
  <si>
    <t>Commune 471</t>
  </si>
  <si>
    <t>Commune 472</t>
  </si>
  <si>
    <t>Commune 473</t>
  </si>
  <si>
    <t>Commune 474</t>
  </si>
  <si>
    <t>Commune 475</t>
  </si>
  <si>
    <t>Commune 476</t>
  </si>
  <si>
    <t>Commune 477</t>
  </si>
  <si>
    <t>Commune 478</t>
  </si>
  <si>
    <t>Commune 479</t>
  </si>
  <si>
    <t>Commune 480</t>
  </si>
  <si>
    <t>Commune 481</t>
  </si>
  <si>
    <t>Commune 482</t>
  </si>
  <si>
    <t>Commune 483</t>
  </si>
  <si>
    <t>Commune 484</t>
  </si>
  <si>
    <t>Commune 485</t>
  </si>
  <si>
    <t>Commune 486</t>
  </si>
  <si>
    <t>Commune 487</t>
  </si>
  <si>
    <t>Commune 488</t>
  </si>
  <si>
    <t>Commune 489</t>
  </si>
  <si>
    <t>Commune 490</t>
  </si>
  <si>
    <t>Commune 491</t>
  </si>
  <si>
    <t>Commune 492</t>
  </si>
  <si>
    <t>Commune 493</t>
  </si>
  <si>
    <t>Commune 494</t>
  </si>
  <si>
    <t>Commune 495</t>
  </si>
  <si>
    <t>Commune 496</t>
  </si>
  <si>
    <t>Commune 497</t>
  </si>
  <si>
    <t>Commune 498</t>
  </si>
  <si>
    <t>Commune 499</t>
  </si>
  <si>
    <t>Commune 500</t>
  </si>
  <si>
    <t>Commune 501</t>
  </si>
  <si>
    <t>Commune 502</t>
  </si>
  <si>
    <t>Commune 503</t>
  </si>
  <si>
    <t>Commune 504</t>
  </si>
  <si>
    <t>Commune 505</t>
  </si>
  <si>
    <t>Commune 506</t>
  </si>
  <si>
    <t>Commune 507</t>
  </si>
  <si>
    <t>Commune 508</t>
  </si>
  <si>
    <t>Commune 509</t>
  </si>
  <si>
    <t>Commune 510</t>
  </si>
  <si>
    <t>Commune 511</t>
  </si>
  <si>
    <t>Commune 512</t>
  </si>
  <si>
    <t>Commune 513</t>
  </si>
  <si>
    <t>Commune 514</t>
  </si>
  <si>
    <t>Commune 515</t>
  </si>
  <si>
    <t>Commune 516</t>
  </si>
  <si>
    <t>Commune 517</t>
  </si>
  <si>
    <t>Commune 518</t>
  </si>
  <si>
    <t>Commune 519</t>
  </si>
  <si>
    <t>Commune 520</t>
  </si>
  <si>
    <t>Commune 521</t>
  </si>
  <si>
    <t>Commune 522</t>
  </si>
  <si>
    <t>Commune 523</t>
  </si>
  <si>
    <t>Commune 524</t>
  </si>
  <si>
    <t>Commune 525</t>
  </si>
  <si>
    <t>Commune 526</t>
  </si>
  <si>
    <t>Commune 527</t>
  </si>
  <si>
    <t>Modify the status of activities</t>
  </si>
  <si>
    <t>Bas-Uele</t>
  </si>
  <si>
    <t>Equateur</t>
  </si>
  <si>
    <t>Haut-Katanga</t>
  </si>
  <si>
    <t>Haut-Lomami</t>
  </si>
  <si>
    <t>Haut-Uele</t>
  </si>
  <si>
    <t>Ituri</t>
  </si>
  <si>
    <t>Kasaï</t>
  </si>
  <si>
    <t>Kasaï-Central</t>
  </si>
  <si>
    <t>Kasaï-Oriental</t>
  </si>
  <si>
    <t>Kinshasa</t>
  </si>
  <si>
    <t>Kongo-Central</t>
  </si>
  <si>
    <t>Kwango</t>
  </si>
  <si>
    <t>Kwilu</t>
  </si>
  <si>
    <t>Lomami</t>
  </si>
  <si>
    <t>Lualaba</t>
  </si>
  <si>
    <t>Maï-Ndombe</t>
  </si>
  <si>
    <t>Maniema</t>
  </si>
  <si>
    <t>Mongala</t>
  </si>
  <si>
    <t>Nord-Kivu</t>
  </si>
  <si>
    <t>Nord-Ubangi</t>
  </si>
  <si>
    <t>Sankuru</t>
  </si>
  <si>
    <t>Sud-Kivu</t>
  </si>
  <si>
    <t>Sud-Ubangi</t>
  </si>
  <si>
    <t>Tanganyika</t>
  </si>
  <si>
    <t>Tshopo</t>
  </si>
  <si>
    <t>Tshuapa</t>
  </si>
  <si>
    <t>CD52</t>
  </si>
  <si>
    <t>CD41</t>
  </si>
  <si>
    <t>CD71</t>
  </si>
  <si>
    <t>CD73</t>
  </si>
  <si>
    <t>CD53</t>
  </si>
  <si>
    <t>CD54</t>
  </si>
  <si>
    <t>CD92</t>
  </si>
  <si>
    <t>CD91</t>
  </si>
  <si>
    <t>CD82</t>
  </si>
  <si>
    <t>CD10</t>
  </si>
  <si>
    <t>CD20</t>
  </si>
  <si>
    <t>CD31</t>
  </si>
  <si>
    <t>CD32</t>
  </si>
  <si>
    <t>CD81</t>
  </si>
  <si>
    <t>CD72</t>
  </si>
  <si>
    <t>CD33</t>
  </si>
  <si>
    <t>CD63</t>
  </si>
  <si>
    <t>CD44</t>
  </si>
  <si>
    <t>CD61</t>
  </si>
  <si>
    <t>CD43</t>
  </si>
  <si>
    <t>CD83</t>
  </si>
  <si>
    <t>CD62</t>
  </si>
  <si>
    <t>CD42</t>
  </si>
  <si>
    <t>CD74</t>
  </si>
  <si>
    <t>CD51</t>
  </si>
  <si>
    <t>CD45</t>
  </si>
  <si>
    <t>Aketi</t>
  </si>
  <si>
    <t>CD5203</t>
  </si>
  <si>
    <t>Ango</t>
  </si>
  <si>
    <t>CD5204</t>
  </si>
  <si>
    <t>Bambesa</t>
  </si>
  <si>
    <t>CD5207</t>
  </si>
  <si>
    <t>Bondo</t>
  </si>
  <si>
    <t>CD5209</t>
  </si>
  <si>
    <t>Buta</t>
  </si>
  <si>
    <t>CD5205</t>
  </si>
  <si>
    <t>Dingila</t>
  </si>
  <si>
    <t>CD5206</t>
  </si>
  <si>
    <t>Poko</t>
  </si>
  <si>
    <t>CD5201</t>
  </si>
  <si>
    <t>Basankusu</t>
  </si>
  <si>
    <t>CD5202</t>
  </si>
  <si>
    <t>Bikoro</t>
  </si>
  <si>
    <t>CD5210</t>
  </si>
  <si>
    <t>Bolomba</t>
  </si>
  <si>
    <t>CD5208</t>
  </si>
  <si>
    <t>Bomongo</t>
  </si>
  <si>
    <t>CD4106</t>
  </si>
  <si>
    <t>Ingende</t>
  </si>
  <si>
    <t>CD4107</t>
  </si>
  <si>
    <t>Lukolela</t>
  </si>
  <si>
    <t>CD4102</t>
  </si>
  <si>
    <t>Makanza</t>
  </si>
  <si>
    <t>CD4108</t>
  </si>
  <si>
    <t>Mbandaka</t>
  </si>
  <si>
    <t>CD4104</t>
  </si>
  <si>
    <t>Kambove</t>
  </si>
  <si>
    <t>CD4109</t>
  </si>
  <si>
    <t>Kasenga</t>
  </si>
  <si>
    <t>CD4103</t>
  </si>
  <si>
    <t>Kipushi</t>
  </si>
  <si>
    <t>CD4105</t>
  </si>
  <si>
    <t>Likasi</t>
  </si>
  <si>
    <t>CD4101</t>
  </si>
  <si>
    <t>Lubumbashi</t>
  </si>
  <si>
    <t>CD7105</t>
  </si>
  <si>
    <t>Mitwaba</t>
  </si>
  <si>
    <t>CD7107</t>
  </si>
  <si>
    <t>Pweto</t>
  </si>
  <si>
    <t>CD7102</t>
  </si>
  <si>
    <t>Sakania</t>
  </si>
  <si>
    <t>CD7103</t>
  </si>
  <si>
    <t>Bukama</t>
  </si>
  <si>
    <t>CD7106</t>
  </si>
  <si>
    <t>Kabongo</t>
  </si>
  <si>
    <t>CD7101</t>
  </si>
  <si>
    <t>Kamina</t>
  </si>
  <si>
    <t>CD7108</t>
  </si>
  <si>
    <t>Kaniama</t>
  </si>
  <si>
    <t>CD7109</t>
  </si>
  <si>
    <t>Malemba-Nkulu</t>
  </si>
  <si>
    <t>CD7104</t>
  </si>
  <si>
    <t>Aba</t>
  </si>
  <si>
    <t>CD7306</t>
  </si>
  <si>
    <t>Dungu</t>
  </si>
  <si>
    <t>CD7304</t>
  </si>
  <si>
    <t>Faradje</t>
  </si>
  <si>
    <t>CD7301</t>
  </si>
  <si>
    <t>Isiro</t>
  </si>
  <si>
    <t>CD7302</t>
  </si>
  <si>
    <t>Niangara</t>
  </si>
  <si>
    <t>CD7303</t>
  </si>
  <si>
    <t>Rungu</t>
  </si>
  <si>
    <t>CD7305</t>
  </si>
  <si>
    <t>Wamba</t>
  </si>
  <si>
    <t>CD5306</t>
  </si>
  <si>
    <t>Watsa</t>
  </si>
  <si>
    <t>CD5304</t>
  </si>
  <si>
    <t>Ariwara</t>
  </si>
  <si>
    <t>CD5305</t>
  </si>
  <si>
    <t>Aru</t>
  </si>
  <si>
    <t>CD5307</t>
  </si>
  <si>
    <t>Bunia</t>
  </si>
  <si>
    <t>CD5301</t>
  </si>
  <si>
    <t>Djugu</t>
  </si>
  <si>
    <t>CD5303</t>
  </si>
  <si>
    <t>Ingbokolo</t>
  </si>
  <si>
    <t>CD5302</t>
  </si>
  <si>
    <t>Irumu</t>
  </si>
  <si>
    <t>CD5310</t>
  </si>
  <si>
    <t>Mahagi</t>
  </si>
  <si>
    <t>CD5311</t>
  </si>
  <si>
    <t>Mambasa</t>
  </si>
  <si>
    <t>CD5308</t>
  </si>
  <si>
    <t>Mongwalu</t>
  </si>
  <si>
    <t>CD5309</t>
  </si>
  <si>
    <t>Dekese</t>
  </si>
  <si>
    <t>CD5410</t>
  </si>
  <si>
    <t>Ilebo</t>
  </si>
  <si>
    <t>CD5408</t>
  </si>
  <si>
    <t>Kamonia</t>
  </si>
  <si>
    <t>CD5409</t>
  </si>
  <si>
    <t>Luebo</t>
  </si>
  <si>
    <t>CD5401</t>
  </si>
  <si>
    <t>Mweka</t>
  </si>
  <si>
    <t>CD5405</t>
  </si>
  <si>
    <t>Tshikapa</t>
  </si>
  <si>
    <t>CD5411</t>
  </si>
  <si>
    <t>Demba</t>
  </si>
  <si>
    <t>CD5402</t>
  </si>
  <si>
    <t>Dibaya</t>
  </si>
  <si>
    <t>CD5406</t>
  </si>
  <si>
    <t>Dimbelenge</t>
  </si>
  <si>
    <t>CD5407</t>
  </si>
  <si>
    <t>Kananga</t>
  </si>
  <si>
    <t>CD5403</t>
  </si>
  <si>
    <t>Kazumba</t>
  </si>
  <si>
    <t>CD5404</t>
  </si>
  <si>
    <t>Luiza</t>
  </si>
  <si>
    <t>CD9208</t>
  </si>
  <si>
    <t>Tshimbulu</t>
  </si>
  <si>
    <t>CD9205</t>
  </si>
  <si>
    <t>Kabeya-Kamwanga</t>
  </si>
  <si>
    <t>CD9206</t>
  </si>
  <si>
    <t>Katanda</t>
  </si>
  <si>
    <t>CD9202</t>
  </si>
  <si>
    <t>Lukalaba</t>
  </si>
  <si>
    <t>CD9203</t>
  </si>
  <si>
    <t>Lupatapata</t>
  </si>
  <si>
    <t>CD9204</t>
  </si>
  <si>
    <t>Mbuji-Mayi</t>
  </si>
  <si>
    <t>CD9207</t>
  </si>
  <si>
    <t>Miabi</t>
  </si>
  <si>
    <t>CD9201</t>
  </si>
  <si>
    <t>Tshilenge</t>
  </si>
  <si>
    <t>CD9106</t>
  </si>
  <si>
    <t>CD9102</t>
  </si>
  <si>
    <t>Bangu</t>
  </si>
  <si>
    <t>CD9107</t>
  </si>
  <si>
    <t>Boma</t>
  </si>
  <si>
    <t>CD9101</t>
  </si>
  <si>
    <t>Inkisi</t>
  </si>
  <si>
    <t>CD9105</t>
  </si>
  <si>
    <t>Kasangulu</t>
  </si>
  <si>
    <t>CD9104</t>
  </si>
  <si>
    <t>Kimvula</t>
  </si>
  <si>
    <t>CD9103</t>
  </si>
  <si>
    <t>Lukula</t>
  </si>
  <si>
    <t>CD8207</t>
  </si>
  <si>
    <t>Luozi</t>
  </si>
  <si>
    <t>CD8209</t>
  </si>
  <si>
    <t>Madimba</t>
  </si>
  <si>
    <t>CD8204</t>
  </si>
  <si>
    <t>Matadi</t>
  </si>
  <si>
    <t>CD8208</t>
  </si>
  <si>
    <t>Mbanza-Ngungu</t>
  </si>
  <si>
    <t>CD8201</t>
  </si>
  <si>
    <t>Moanda</t>
  </si>
  <si>
    <t>CD8205</t>
  </si>
  <si>
    <t>Seke-Banza</t>
  </si>
  <si>
    <t>CD8206</t>
  </si>
  <si>
    <t>Songololo</t>
  </si>
  <si>
    <t>CD8202</t>
  </si>
  <si>
    <t>Tshela</t>
  </si>
  <si>
    <t>CD8203</t>
  </si>
  <si>
    <t>Feshi</t>
  </si>
  <si>
    <t>CD1000</t>
  </si>
  <si>
    <t>Kahemba</t>
  </si>
  <si>
    <t>CD2012</t>
  </si>
  <si>
    <t>Kasongo-Lunda</t>
  </si>
  <si>
    <t>CD2002</t>
  </si>
  <si>
    <t>Kenge</t>
  </si>
  <si>
    <t>CD2018</t>
  </si>
  <si>
    <t>Popokabaka</t>
  </si>
  <si>
    <t>CD2015</t>
  </si>
  <si>
    <t>Bagata</t>
  </si>
  <si>
    <t>CD2016</t>
  </si>
  <si>
    <t>Bandundu</t>
  </si>
  <si>
    <t>CD2019</t>
  </si>
  <si>
    <t>Bulungu</t>
  </si>
  <si>
    <t>CD2005</t>
  </si>
  <si>
    <t>Dibaya-Lubwe</t>
  </si>
  <si>
    <t>CD2006</t>
  </si>
  <si>
    <t>Gungu</t>
  </si>
  <si>
    <t>CD2010</t>
  </si>
  <si>
    <t>Idiofa</t>
  </si>
  <si>
    <t>CD2017</t>
  </si>
  <si>
    <t>Kikwit</t>
  </si>
  <si>
    <t>CD2001</t>
  </si>
  <si>
    <t>Mangai</t>
  </si>
  <si>
    <t>CD2013</t>
  </si>
  <si>
    <t>Masi-Manimba</t>
  </si>
  <si>
    <t>CD2014</t>
  </si>
  <si>
    <t>Kabinda</t>
  </si>
  <si>
    <t>CD2003</t>
  </si>
  <si>
    <t>Kamiji</t>
  </si>
  <si>
    <t>CD2004</t>
  </si>
  <si>
    <t>Lubao</t>
  </si>
  <si>
    <t>CD2009</t>
  </si>
  <si>
    <t>Luilu</t>
  </si>
  <si>
    <t>CD2011</t>
  </si>
  <si>
    <t>Mwene-Ditu</t>
  </si>
  <si>
    <t>CD2007</t>
  </si>
  <si>
    <t>Ngandajika</t>
  </si>
  <si>
    <t>CD2008</t>
  </si>
  <si>
    <t>Dilolo</t>
  </si>
  <si>
    <t>CD3103</t>
  </si>
  <si>
    <t>Kapanga</t>
  </si>
  <si>
    <t>CD3104</t>
  </si>
  <si>
    <t>Kasaji</t>
  </si>
  <si>
    <t>CD3105</t>
  </si>
  <si>
    <t>Kolwezi</t>
  </si>
  <si>
    <t>CD3106</t>
  </si>
  <si>
    <t>Lubudi</t>
  </si>
  <si>
    <t>CD3107</t>
  </si>
  <si>
    <t>Mutshatsha</t>
  </si>
  <si>
    <t>CD3101</t>
  </si>
  <si>
    <t>Sandoa</t>
  </si>
  <si>
    <t>CD3102</t>
  </si>
  <si>
    <t>Bolobo</t>
  </si>
  <si>
    <t>CD3108</t>
  </si>
  <si>
    <t>Inongo</t>
  </si>
  <si>
    <t>CD3202</t>
  </si>
  <si>
    <t>Kiri</t>
  </si>
  <si>
    <t>CD3201</t>
  </si>
  <si>
    <t>Kutu</t>
  </si>
  <si>
    <t>CD3204</t>
  </si>
  <si>
    <t>Kwamouth</t>
  </si>
  <si>
    <t>CD3205</t>
  </si>
  <si>
    <t>Mushie</t>
  </si>
  <si>
    <t>CD3209</t>
  </si>
  <si>
    <t>Nioki</t>
  </si>
  <si>
    <t>CD3210</t>
  </si>
  <si>
    <t>Oshwe</t>
  </si>
  <si>
    <t>CD3211</t>
  </si>
  <si>
    <t>Yumbi</t>
  </si>
  <si>
    <t>CD3206</t>
  </si>
  <si>
    <t>Kabambare</t>
  </si>
  <si>
    <t>CD3207</t>
  </si>
  <si>
    <t>Kailo</t>
  </si>
  <si>
    <t>CD3203</t>
  </si>
  <si>
    <t>Kalima</t>
  </si>
  <si>
    <t>CD3208</t>
  </si>
  <si>
    <t>Kasongo</t>
  </si>
  <si>
    <t>CD3212</t>
  </si>
  <si>
    <t>Kibombo</t>
  </si>
  <si>
    <t>CD3213</t>
  </si>
  <si>
    <t>Kindu</t>
  </si>
  <si>
    <t>CD8101</t>
  </si>
  <si>
    <t>Lubutu</t>
  </si>
  <si>
    <t>CD8102</t>
  </si>
  <si>
    <t>Namoya</t>
  </si>
  <si>
    <t>CD8105</t>
  </si>
  <si>
    <t>Pangi</t>
  </si>
  <si>
    <t>CD8108</t>
  </si>
  <si>
    <t>Punia</t>
  </si>
  <si>
    <t>CD8109</t>
  </si>
  <si>
    <t>Bongandanga</t>
  </si>
  <si>
    <t>CD8104</t>
  </si>
  <si>
    <t>Bumba</t>
  </si>
  <si>
    <t>CD8103</t>
  </si>
  <si>
    <t>Lisala</t>
  </si>
  <si>
    <t>CD8106</t>
  </si>
  <si>
    <t>Beni</t>
  </si>
  <si>
    <t>CD8107</t>
  </si>
  <si>
    <t>Butembo</t>
  </si>
  <si>
    <t>CD7205</t>
  </si>
  <si>
    <t>Goma</t>
  </si>
  <si>
    <t>CD7207</t>
  </si>
  <si>
    <t>Lubero</t>
  </si>
  <si>
    <t>CD7204</t>
  </si>
  <si>
    <t>Masisi</t>
  </si>
  <si>
    <t>CD7201</t>
  </si>
  <si>
    <t>Nyiragongo</t>
  </si>
  <si>
    <t>CD7203</t>
  </si>
  <si>
    <t>Oicha</t>
  </si>
  <si>
    <t>CD7202</t>
  </si>
  <si>
    <t>Rutshuru</t>
  </si>
  <si>
    <t>CD7206</t>
  </si>
  <si>
    <t>Walikale</t>
  </si>
  <si>
    <t>CD3308</t>
  </si>
  <si>
    <t>Bosobolo</t>
  </si>
  <si>
    <t>CD3309</t>
  </si>
  <si>
    <t>Businga</t>
  </si>
  <si>
    <t>CD3301</t>
  </si>
  <si>
    <t>Gbadolite</t>
  </si>
  <si>
    <t>CD3302</t>
  </si>
  <si>
    <t>Mobayi-Mbongo</t>
  </si>
  <si>
    <t>CD3303</t>
  </si>
  <si>
    <t>Yakoma</t>
  </si>
  <si>
    <t>CD3306</t>
  </si>
  <si>
    <t>Bena-Dibele</t>
  </si>
  <si>
    <t>CD3307</t>
  </si>
  <si>
    <t>Katako-Kombe</t>
  </si>
  <si>
    <t>CD3311</t>
  </si>
  <si>
    <t>Kole</t>
  </si>
  <si>
    <t>CD3305</t>
  </si>
  <si>
    <t>Lodja</t>
  </si>
  <si>
    <t>CD3304</t>
  </si>
  <si>
    <t>Lomela</t>
  </si>
  <si>
    <t>CD3310</t>
  </si>
  <si>
    <t>Lubefu</t>
  </si>
  <si>
    <t>CD6309</t>
  </si>
  <si>
    <t>Lusambo</t>
  </si>
  <si>
    <t>CD6302</t>
  </si>
  <si>
    <t>Tshumbe</t>
  </si>
  <si>
    <t>CD6308</t>
  </si>
  <si>
    <t>Baraka</t>
  </si>
  <si>
    <t>CD6311</t>
  </si>
  <si>
    <t>Bukavu</t>
  </si>
  <si>
    <t>CD6312</t>
  </si>
  <si>
    <t>Fizi</t>
  </si>
  <si>
    <t>CD6313</t>
  </si>
  <si>
    <t>Idjwi</t>
  </si>
  <si>
    <t>CD6301</t>
  </si>
  <si>
    <t>Kabare</t>
  </si>
  <si>
    <t>CD6305</t>
  </si>
  <si>
    <t>Kalehe</t>
  </si>
  <si>
    <t>CD6306</t>
  </si>
  <si>
    <t>Kamituga</t>
  </si>
  <si>
    <t>CD6310</t>
  </si>
  <si>
    <t>Mwenga</t>
  </si>
  <si>
    <t>CD6307</t>
  </si>
  <si>
    <t>Shabunda</t>
  </si>
  <si>
    <t>CD6303</t>
  </si>
  <si>
    <t>Uvira</t>
  </si>
  <si>
    <t>CD6304</t>
  </si>
  <si>
    <t>Walungu</t>
  </si>
  <si>
    <t>CD4405</t>
  </si>
  <si>
    <t>Budjala</t>
  </si>
  <si>
    <t>CD4403</t>
  </si>
  <si>
    <t>Gemena</t>
  </si>
  <si>
    <t>CD4404</t>
  </si>
  <si>
    <t>Kungu</t>
  </si>
  <si>
    <t>CD4401</t>
  </si>
  <si>
    <t>Libenge</t>
  </si>
  <si>
    <t>CD4402</t>
  </si>
  <si>
    <t>Zongo</t>
  </si>
  <si>
    <t>CD6109</t>
  </si>
  <si>
    <t>Kabalo</t>
  </si>
  <si>
    <t>CD6110</t>
  </si>
  <si>
    <t>Kalemie</t>
  </si>
  <si>
    <t>CD6101</t>
  </si>
  <si>
    <t>Kaoze</t>
  </si>
  <si>
    <t>CD6105</t>
  </si>
  <si>
    <t>Kongolo</t>
  </si>
  <si>
    <t>CD6103</t>
  </si>
  <si>
    <t>Manono</t>
  </si>
  <si>
    <t>CD6102</t>
  </si>
  <si>
    <t>Moba</t>
  </si>
  <si>
    <t>CD6107</t>
  </si>
  <si>
    <t>Nyunzu</t>
  </si>
  <si>
    <t>CD6108</t>
  </si>
  <si>
    <t>Bafwasende</t>
  </si>
  <si>
    <t>CD6111</t>
  </si>
  <si>
    <t>Banalia</t>
  </si>
  <si>
    <t>CD6112</t>
  </si>
  <si>
    <t>Basoko</t>
  </si>
  <si>
    <t>CD6104</t>
  </si>
  <si>
    <t>Isangi</t>
  </si>
  <si>
    <t>CD4306</t>
  </si>
  <si>
    <t>Kisangani</t>
  </si>
  <si>
    <t>CD4305</t>
  </si>
  <si>
    <t>Opala</t>
  </si>
  <si>
    <t>CD4301</t>
  </si>
  <si>
    <t>Ubundu</t>
  </si>
  <si>
    <t>CD4302</t>
  </si>
  <si>
    <t>Yahuma</t>
  </si>
  <si>
    <t>CD4303</t>
  </si>
  <si>
    <t>Yangambi</t>
  </si>
  <si>
    <t>CD4304</t>
  </si>
  <si>
    <t>Befale</t>
  </si>
  <si>
    <t>CD8305</t>
  </si>
  <si>
    <t>Boende</t>
  </si>
  <si>
    <t>CD8308</t>
  </si>
  <si>
    <t>Bokungu</t>
  </si>
  <si>
    <t>CD8306</t>
  </si>
  <si>
    <t>Djolu</t>
  </si>
  <si>
    <t>CD8303</t>
  </si>
  <si>
    <t>Ikela</t>
  </si>
  <si>
    <t>CD8304</t>
  </si>
  <si>
    <t>Monkoto</t>
  </si>
  <si>
    <t>CD8307</t>
  </si>
  <si>
    <t>CD8309</t>
  </si>
  <si>
    <t>CD8301</t>
  </si>
  <si>
    <t>CD8302</t>
  </si>
  <si>
    <t>CD8311</t>
  </si>
  <si>
    <t>CD6211</t>
  </si>
  <si>
    <t>CD6201</t>
  </si>
  <si>
    <t>CD6210</t>
  </si>
  <si>
    <t>CD6206</t>
  </si>
  <si>
    <t>CD6202</t>
  </si>
  <si>
    <t>CD6205</t>
  </si>
  <si>
    <t>CD6213</t>
  </si>
  <si>
    <t>CD6212</t>
  </si>
  <si>
    <t>CD6203</t>
  </si>
  <si>
    <t>CD6204</t>
  </si>
  <si>
    <t>CD6208</t>
  </si>
  <si>
    <t>CD6209</t>
  </si>
  <si>
    <t>CD6207</t>
  </si>
  <si>
    <t>CD4203</t>
  </si>
  <si>
    <t>CD4201</t>
  </si>
  <si>
    <t>CD4202</t>
  </si>
  <si>
    <t>CD4204</t>
  </si>
  <si>
    <t>CD4205</t>
  </si>
  <si>
    <t>CD4206</t>
  </si>
  <si>
    <t>CD7407</t>
  </si>
  <si>
    <t>CD7401</t>
  </si>
  <si>
    <t>CD7402</t>
  </si>
  <si>
    <t>CD7403</t>
  </si>
  <si>
    <t>CD7408</t>
  </si>
  <si>
    <t>CD7409</t>
  </si>
  <si>
    <t>CD7405</t>
  </si>
  <si>
    <t>CD7406</t>
  </si>
  <si>
    <t>CD7404</t>
  </si>
  <si>
    <t>CD7410</t>
  </si>
  <si>
    <t>CD5111</t>
  </si>
  <si>
    <t>CD5110</t>
  </si>
  <si>
    <t>CD5108</t>
  </si>
  <si>
    <t>CD5109</t>
  </si>
  <si>
    <t>CD5104</t>
  </si>
  <si>
    <t>CD5105</t>
  </si>
  <si>
    <t>CD5101</t>
  </si>
  <si>
    <t>CD5103</t>
  </si>
  <si>
    <t>CD5102</t>
  </si>
  <si>
    <t>CD5107</t>
  </si>
  <si>
    <t>CD5106</t>
  </si>
  <si>
    <t>CD4503</t>
  </si>
  <si>
    <t>CD4501</t>
  </si>
  <si>
    <t>CD4502</t>
  </si>
  <si>
    <t>CD4506</t>
  </si>
  <si>
    <t>CD4504</t>
  </si>
  <si>
    <t>CD4505</t>
  </si>
  <si>
    <t>CD4507</t>
  </si>
  <si>
    <t>Province</t>
  </si>
  <si>
    <t>Territoire</t>
  </si>
  <si>
    <t>AIDES</t>
  </si>
  <si>
    <t>AVSI</t>
  </si>
  <si>
    <t>EPSP</t>
  </si>
  <si>
    <t>SCI</t>
  </si>
  <si>
    <t>Espoir d'une vie meilleure au Congo</t>
  </si>
  <si>
    <t>Les mères du Congo</t>
  </si>
  <si>
    <t>Adventist Development And Relief Agency</t>
  </si>
  <si>
    <t>ADRA</t>
  </si>
  <si>
    <t>ONG internationale</t>
  </si>
  <si>
    <t>Association pour le Développement Social et la Sauvegarde de l'Environnement</t>
  </si>
  <si>
    <t>ADSSE</t>
  </si>
  <si>
    <t>ONG nationale</t>
  </si>
  <si>
    <t>Actions et Interventions pour le Développement et l'Encadrement Social</t>
  </si>
  <si>
    <t>Association pour le Development Local Intégré</t>
  </si>
  <si>
    <t>ALDI</t>
  </si>
  <si>
    <t>Action pour la Promotion de la Santé de la Mère et de l'Enfant</t>
  </si>
  <si>
    <t>APSME</t>
  </si>
  <si>
    <t>Association des Jeunes Islamiques pour le Développement</t>
  </si>
  <si>
    <t>AJID</t>
  </si>
  <si>
    <t>Convention pour le bien-etre social</t>
  </si>
  <si>
    <t>CBS</t>
  </si>
  <si>
    <t>Centre de recherche juris consulte</t>
  </si>
  <si>
    <t>CRJ</t>
  </si>
  <si>
    <t>UK Department for International Development</t>
  </si>
  <si>
    <t>DFID</t>
  </si>
  <si>
    <t>Donateur</t>
  </si>
  <si>
    <t>Educateurs Consultants</t>
  </si>
  <si>
    <t>EDUCON</t>
  </si>
  <si>
    <t>ONG Nationale</t>
  </si>
  <si>
    <t>European Civil Protection and Humanitarian Aid Operations</t>
  </si>
  <si>
    <t>ECHO</t>
  </si>
  <si>
    <t>East Eagle Foundation</t>
  </si>
  <si>
    <t>EEF</t>
  </si>
  <si>
    <t>Ministère de l’Enseignement Primaire, Secondaire et Professionnel</t>
  </si>
  <si>
    <t>Gouvernement</t>
  </si>
  <si>
    <t xml:space="preserve">Ambassade de France </t>
  </si>
  <si>
    <t>France</t>
  </si>
  <si>
    <t>Groupe Mosala</t>
  </si>
  <si>
    <t>Handicap International</t>
  </si>
  <si>
    <t>HI</t>
  </si>
  <si>
    <t>Humana People to People Congo</t>
  </si>
  <si>
    <t>HPP-Congo</t>
  </si>
  <si>
    <t>Jeune pour l'avenir de la nation</t>
  </si>
  <si>
    <t>JAN</t>
  </si>
  <si>
    <t>Jeuness'Espoir</t>
  </si>
  <si>
    <t>Jeuness' Espoir</t>
  </si>
  <si>
    <t>Media pour le developpement communautaire</t>
  </si>
  <si>
    <t>MEDEC</t>
  </si>
  <si>
    <t>MINAS</t>
  </si>
  <si>
    <t>Office for the Coordination of Humanitarian Affairs</t>
  </si>
  <si>
    <t>OCHA</t>
  </si>
  <si>
    <t>Agence ONU</t>
  </si>
  <si>
    <t>Bureau International du Travail</t>
  </si>
  <si>
    <t>BIT</t>
  </si>
  <si>
    <t>Programme Alimentaire Mondial</t>
  </si>
  <si>
    <t>PAM</t>
  </si>
  <si>
    <t>Rebuild Hope for Africa</t>
  </si>
  <si>
    <t>RHA</t>
  </si>
  <si>
    <t>UNESCO</t>
  </si>
  <si>
    <t>UNHCR</t>
  </si>
  <si>
    <t>U.S. Agency for International Development</t>
  </si>
  <si>
    <t>USAID</t>
  </si>
  <si>
    <t>War Child Canada</t>
  </si>
  <si>
    <t>WC Canada</t>
  </si>
  <si>
    <t>War Child UK</t>
  </si>
  <si>
    <t>WC UK</t>
  </si>
  <si>
    <t>World Vision International</t>
  </si>
  <si>
    <t>Norwegian Refugee Council</t>
  </si>
  <si>
    <t>Action Aid International</t>
  </si>
  <si>
    <t>ActionAid</t>
  </si>
  <si>
    <t>Action Paysanne Contre la Faim</t>
  </si>
  <si>
    <t>APCF</t>
  </si>
  <si>
    <t>Action pour le Développement Intégré</t>
  </si>
  <si>
    <t>ADI</t>
  </si>
  <si>
    <t>Actions Communautaires pour le Developpement Integral</t>
  </si>
  <si>
    <t>ACODI</t>
  </si>
  <si>
    <t>Actions Humanitaires et D'Aide au Developpment Integre</t>
  </si>
  <si>
    <t>AHADI-RDCongo</t>
  </si>
  <si>
    <t>Amélioration de l'accès, qualité, et bonne gouvernance</t>
  </si>
  <si>
    <t>ACCELERE</t>
  </si>
  <si>
    <t>Autre</t>
  </si>
  <si>
    <t>Amis du développement</t>
  </si>
  <si>
    <t>ADEV</t>
  </si>
  <si>
    <t>Banque Mondiale</t>
  </si>
  <si>
    <t>BM/WB</t>
  </si>
  <si>
    <t>Bibliothèques Sans Frontières</t>
  </si>
  <si>
    <t>BSF</t>
  </si>
  <si>
    <t>Cambridge Education</t>
  </si>
  <si>
    <t>CEMM</t>
  </si>
  <si>
    <t>Secteur privé</t>
  </si>
  <si>
    <t>Caritas Internationalis</t>
  </si>
  <si>
    <t>Caritas</t>
  </si>
  <si>
    <t>Religieuse</t>
  </si>
  <si>
    <t>Catholic Relief Services</t>
  </si>
  <si>
    <t>CRS</t>
  </si>
  <si>
    <t>CEMEA</t>
  </si>
  <si>
    <t>Centre d'apprentissage professionel Wanbaya</t>
  </si>
  <si>
    <t>CAP Wambaya</t>
  </si>
  <si>
    <t>Chemonics</t>
  </si>
  <si>
    <t>Comité d’Appui à l’Auto Promotion – Tujitegemee</t>
  </si>
  <si>
    <t>CAAP-T</t>
  </si>
  <si>
    <t>Concern Worldwide</t>
  </si>
  <si>
    <t>Concern</t>
  </si>
  <si>
    <t>Conseil des agriculteurs, des pêcheurs, et des éleveurs</t>
  </si>
  <si>
    <t>CAPE</t>
  </si>
  <si>
    <t>Conseil provincial des organisations non gouvernementales de développement</t>
  </si>
  <si>
    <t>CRONGD</t>
  </si>
  <si>
    <t>Cooperazione Internazionale</t>
  </si>
  <si>
    <t>COOPI</t>
  </si>
  <si>
    <t>Division Provinciale des Affaires Sociales</t>
  </si>
  <si>
    <t>DIVAS</t>
  </si>
  <si>
    <t>Ecole Conventional Catholique</t>
  </si>
  <si>
    <t>ECC</t>
  </si>
  <si>
    <t>Fondation AVSI</t>
  </si>
  <si>
    <t>Fonds des Nations Unies pour la population</t>
  </si>
  <si>
    <t>UNFPA</t>
  </si>
  <si>
    <t>Fonds des Nations Unies pour l'Enfance</t>
  </si>
  <si>
    <t>Global Partnership for Education</t>
  </si>
  <si>
    <t>GPE</t>
  </si>
  <si>
    <t>GROUPE MOSALA</t>
  </si>
  <si>
    <t>Haut Commissariat des Nations unies pour les réfugiés</t>
  </si>
  <si>
    <t>Initiative locale de développement intégré</t>
  </si>
  <si>
    <t>ILDI</t>
  </si>
  <si>
    <t>International Rescue Committee</t>
  </si>
  <si>
    <t>IRC</t>
  </si>
  <si>
    <t>La Maison Medico-Sanitaire</t>
  </si>
  <si>
    <t>MMS</t>
  </si>
  <si>
    <t>Lutte contre toutes violences faites à la femme</t>
  </si>
  <si>
    <t>LCVF</t>
  </si>
  <si>
    <t>Ministere de l'Enseignement primaire, secondaire et professionnel</t>
  </si>
  <si>
    <t>Mission de l'organisation des Nations Unies pour la stabalisation en RDC</t>
  </si>
  <si>
    <t>MONUSCO</t>
  </si>
  <si>
    <t>observateurs des droits humains</t>
  </si>
  <si>
    <t>OdH</t>
  </si>
  <si>
    <t>Organisation des Nations Unies pour l'éducation, la science et la culture</t>
  </si>
  <si>
    <t>Organisation internationale pour les migrants</t>
  </si>
  <si>
    <t>OIM</t>
  </si>
  <si>
    <t>Play International</t>
  </si>
  <si>
    <t>Pl4y</t>
  </si>
  <si>
    <t>Promotion de droits humanitaires et protection de l'environnement social</t>
  </si>
  <si>
    <t>PDHPES</t>
  </si>
  <si>
    <t>Reconstruire avec nouvelles forces</t>
  </si>
  <si>
    <t>RECONFORT</t>
  </si>
  <si>
    <t>Relief &amp; Resilience through Education in Transition</t>
  </si>
  <si>
    <t>RET International</t>
  </si>
  <si>
    <t>Right To Play</t>
  </si>
  <si>
    <t>RTP</t>
  </si>
  <si>
    <t>Search for Common Ground</t>
  </si>
  <si>
    <t>SFCG</t>
  </si>
  <si>
    <t>Service de Paix des Ensgeignants</t>
  </si>
  <si>
    <t>SPE</t>
  </si>
  <si>
    <t>Service Jésuite des Réfugiés</t>
  </si>
  <si>
    <t>JRS</t>
  </si>
  <si>
    <t>Social Development Center</t>
  </si>
  <si>
    <t>SDC</t>
  </si>
  <si>
    <t>Terre des Hommes</t>
  </si>
  <si>
    <t>TdH</t>
  </si>
  <si>
    <t>UDDH?</t>
  </si>
  <si>
    <t>UDDH</t>
  </si>
  <si>
    <t>UN Central Emergency Response Fund</t>
  </si>
  <si>
    <t>CERF</t>
  </si>
  <si>
    <t>Union des Femmes pour la Dignité Humaine</t>
  </si>
  <si>
    <t>UFDH</t>
  </si>
  <si>
    <t>War Child Holland</t>
  </si>
  <si>
    <t>WC Holland</t>
  </si>
  <si>
    <t>NMFA</t>
  </si>
  <si>
    <t>Plan Int</t>
  </si>
  <si>
    <t># de kits et d'enfants</t>
  </si>
  <si>
    <t># de salles de classe</t>
  </si>
  <si>
    <t># de personnes</t>
  </si>
  <si>
    <t># de salles de classe et d'enfants</t>
  </si>
  <si>
    <t>Prévu: Financé</t>
  </si>
  <si>
    <t>En cours</t>
  </si>
  <si>
    <t>Suspendu</t>
  </si>
  <si>
    <t>Terminé</t>
  </si>
  <si>
    <t>Japan</t>
  </si>
  <si>
    <t>ECW</t>
  </si>
  <si>
    <t>DANIDA</t>
  </si>
  <si>
    <t>EU</t>
  </si>
  <si>
    <t>CHF</t>
  </si>
  <si>
    <t xml:space="preserve">
Date de clôture</t>
  </si>
  <si>
    <t>Quand ?</t>
  </si>
  <si>
    <t>Date</t>
  </si>
  <si>
    <t>Garçons</t>
  </si>
  <si>
    <t>Fillles</t>
  </si>
  <si>
    <t>Hommes +18</t>
  </si>
  <si>
    <t>Femmes +18</t>
  </si>
  <si>
    <r>
      <t xml:space="preserve">Date de fin d'activité
</t>
    </r>
    <r>
      <rPr>
        <sz val="10"/>
        <color theme="0"/>
        <rFont val="Arial"/>
        <family val="2"/>
      </rPr>
      <t>(DD-MM-YY)</t>
    </r>
  </si>
  <si>
    <r>
      <t xml:space="preserve">Date du début d'activité 
</t>
    </r>
    <r>
      <rPr>
        <sz val="10"/>
        <color theme="0"/>
        <rFont val="Arial"/>
        <family val="2"/>
      </rPr>
      <t>(DD-MM-AA)</t>
    </r>
  </si>
  <si>
    <t>Commentaires</t>
  </si>
  <si>
    <t>Statut</t>
  </si>
  <si>
    <t>Organisation Déclarante</t>
  </si>
  <si>
    <t>Gestionnaire du projet</t>
  </si>
  <si>
    <t>Étiquettes de colonnes</t>
  </si>
  <si>
    <t>Total général</t>
  </si>
  <si>
    <t>Nombre de Organisation Déclarante</t>
  </si>
  <si>
    <t>Étiquettes de lignes</t>
  </si>
  <si>
    <t>Somme de TOTAL DES BÉNÉFICIAIRES CIBLÉS</t>
  </si>
  <si>
    <t>Somme de TOTAL DES BÉNÉFICIAIRES ATTEINTS</t>
  </si>
  <si>
    <t>Total des bénéficiaires ciblé:</t>
  </si>
  <si>
    <t>Total des bénéficiaires atteints:</t>
  </si>
  <si>
    <t>Nombre de Partenaire d’exécution</t>
  </si>
  <si>
    <t>Au total 136718 enfants sur 300127 prevue, ont beneficiee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</si>
</sst>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€_-;\-* #,##0.00\ _€_-;_-* &quot;-&quot;??\ _€_-;_-@_-"/>
    <numFmt numFmtId="164" formatCode="_-* #,##0.00_-;\-* #,##0.00_-;_-* &quot;-&quot;??_-;_-@_-"/>
    <numFmt numFmtId="165" formatCode="_(* #,##0.00_);_(* \(#,##0.00\);_(* &quot;-&quot;??_);_(@_)"/>
    <numFmt numFmtId="166" formatCode="#,##0;[Red]\(#,##0\)"/>
    <numFmt numFmtId="167" formatCode="0.000000"/>
    <numFmt numFmtId="168" formatCode="[$-F800]dddd\,\ mmmm\ dd\,\ yyyy"/>
    <numFmt numFmtId="169" formatCode="[$-409]d\-mmm\-yy;@"/>
  </numFmts>
  <fonts count="6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u/>
      <sz val="12"/>
      <color theme="11"/>
      <name val="Calibri"/>
      <family val="2"/>
      <scheme val="minor"/>
    </font>
    <font>
      <b/>
      <sz val="14"/>
      <color theme="1" tint="0.249977111117893"/>
      <name val="Arial"/>
      <family val="2"/>
    </font>
    <font>
      <sz val="9"/>
      <color theme="1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14"/>
      <color theme="0"/>
      <name val="Arial"/>
      <family val="2"/>
    </font>
    <font>
      <b/>
      <sz val="10"/>
      <color theme="4" tint="-0.249977111117893"/>
      <name val="Arial"/>
      <family val="2"/>
    </font>
    <font>
      <sz val="12"/>
      <color theme="4" tint="-0.249977111117893"/>
      <name val="Calibri"/>
      <family val="2"/>
      <scheme val="minor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0"/>
      <color theme="1" tint="0.249977111117893"/>
      <name val="Arial"/>
      <family val="2"/>
    </font>
    <font>
      <sz val="10"/>
      <color theme="0"/>
      <name val="Arial"/>
      <family val="2"/>
    </font>
    <font>
      <sz val="10"/>
      <color rgb="FF404040"/>
      <name val="Arial"/>
      <family val="2"/>
    </font>
    <font>
      <sz val="10"/>
      <color theme="1" tint="0.34998626667073579"/>
      <name val="Arial"/>
      <family val="2"/>
    </font>
    <font>
      <sz val="12"/>
      <name val="Tms Rmn"/>
    </font>
    <font>
      <sz val="9"/>
      <color indexed="8"/>
      <name val="Arial"/>
      <family val="2"/>
    </font>
    <font>
      <sz val="9"/>
      <color indexed="8"/>
      <name val="Tahoma"/>
      <family val="2"/>
    </font>
    <font>
      <sz val="12"/>
      <color indexed="8"/>
      <name val="Times New Roman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theme="10"/>
      <name val="Arial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8"/>
      <color indexed="18"/>
      <name val="Cambria"/>
      <family val="1"/>
    </font>
    <font>
      <sz val="11"/>
      <color indexed="1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name val="Arial"/>
      <family val="2"/>
    </font>
    <font>
      <sz val="10"/>
      <color theme="1"/>
      <name val="Arial"/>
      <family val="2"/>
    </font>
    <font>
      <sz val="8"/>
      <name val="Calibri"/>
      <family val="3"/>
      <charset val="129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4"/>
      <color theme="1" tint="0.249977111117893"/>
      <name val="Arial"/>
      <family val="2"/>
    </font>
    <font>
      <sz val="10"/>
      <color theme="1"/>
      <name val="Arial"/>
    </font>
    <font>
      <sz val="9"/>
      <color indexed="8"/>
      <name val="Tahoma"/>
    </font>
    <font>
      <sz val="9"/>
      <name val="Arial"/>
    </font>
    <font>
      <sz val="9"/>
      <color indexed="8"/>
      <name val="Arial"/>
    </font>
  </fonts>
  <fills count="3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49DC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455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5" fontId="26" fillId="0" borderId="0" applyFont="0" applyFill="0" applyBorder="0" applyAlignment="0" applyProtection="0"/>
    <xf numFmtId="0" fontId="28" fillId="0" borderId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0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1" borderId="0" applyNumberFormat="0" applyBorder="0" applyAlignment="0" applyProtection="0"/>
    <xf numFmtId="0" fontId="30" fillId="28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26" borderId="0" applyNumberFormat="0" applyBorder="0" applyAlignment="0" applyProtection="0"/>
    <xf numFmtId="0" fontId="31" fillId="17" borderId="0" applyNumberFormat="0" applyBorder="0" applyAlignment="0" applyProtection="0"/>
    <xf numFmtId="0" fontId="32" fillId="17" borderId="8" applyNumberFormat="0" applyAlignment="0" applyProtection="0"/>
    <xf numFmtId="0" fontId="33" fillId="31" borderId="9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17" borderId="0" applyNumberFormat="0" applyBorder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17" borderId="8" applyNumberFormat="0" applyAlignment="0" applyProtection="0"/>
    <xf numFmtId="0" fontId="41" fillId="0" borderId="13" applyNumberFormat="0" applyFill="0" applyAlignment="0" applyProtection="0"/>
    <xf numFmtId="0" fontId="42" fillId="17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9" fillId="0" borderId="0"/>
    <xf numFmtId="0" fontId="28" fillId="0" borderId="0"/>
    <xf numFmtId="0" fontId="27" fillId="0" borderId="0"/>
    <xf numFmtId="0" fontId="2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18" borderId="14" applyNumberFormat="0" applyFont="0" applyAlignment="0" applyProtection="0"/>
    <xf numFmtId="0" fontId="43" fillId="17" borderId="15" applyNumberFormat="0" applyAlignment="0" applyProtection="0"/>
    <xf numFmtId="166" fontId="44" fillId="0" borderId="7">
      <alignment horizontal="right"/>
    </xf>
    <xf numFmtId="0" fontId="44" fillId="0" borderId="7">
      <alignment horizontal="left" indent="7"/>
    </xf>
    <xf numFmtId="0" fontId="45" fillId="0" borderId="0">
      <alignment vertical="top"/>
    </xf>
    <xf numFmtId="0" fontId="46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3" fillId="0" borderId="17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9" fontId="27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2" fillId="0" borderId="0" xfId="0" applyFont="1" applyAlignment="1">
      <alignment vertical="center" wrapText="1"/>
    </xf>
    <xf numFmtId="0" fontId="6" fillId="0" borderId="0" xfId="0" applyFont="1"/>
    <xf numFmtId="0" fontId="4" fillId="0" borderId="0" xfId="0" applyFont="1" applyFill="1" applyBorder="1"/>
    <xf numFmtId="0" fontId="5" fillId="0" borderId="0" xfId="0" applyFont="1"/>
    <xf numFmtId="0" fontId="2" fillId="0" borderId="0" xfId="0" applyFont="1"/>
    <xf numFmtId="0" fontId="7" fillId="0" borderId="0" xfId="0" applyFont="1"/>
    <xf numFmtId="0" fontId="0" fillId="6" borderId="0" xfId="0" applyFill="1"/>
    <xf numFmtId="0" fontId="9" fillId="10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0" fillId="16" borderId="0" xfId="0" applyFill="1"/>
    <xf numFmtId="0" fontId="7" fillId="16" borderId="0" xfId="0" applyFont="1" applyFill="1"/>
    <xf numFmtId="0" fontId="14" fillId="14" borderId="0" xfId="0" applyFont="1" applyFill="1" applyBorder="1" applyAlignment="1">
      <alignment horizontal="center" vertical="center" wrapText="1"/>
    </xf>
    <xf numFmtId="0" fontId="15" fillId="6" borderId="0" xfId="0" applyFont="1" applyFill="1"/>
    <xf numFmtId="0" fontId="16" fillId="6" borderId="0" xfId="0" applyFont="1" applyFill="1"/>
    <xf numFmtId="0" fontId="6" fillId="6" borderId="0" xfId="0" applyFont="1" applyFill="1" applyAlignment="1">
      <alignment horizontal="center" vertical="center"/>
    </xf>
    <xf numFmtId="0" fontId="12" fillId="16" borderId="0" xfId="0" applyFont="1" applyFill="1"/>
    <xf numFmtId="0" fontId="4" fillId="16" borderId="0" xfId="0" applyFont="1" applyFill="1"/>
    <xf numFmtId="0" fontId="4" fillId="0" borderId="0" xfId="0" applyFont="1" applyBorder="1"/>
    <xf numFmtId="0" fontId="4" fillId="0" borderId="0" xfId="0" applyNumberFormat="1" applyFont="1" applyAlignment="1">
      <alignment horizontal="left"/>
    </xf>
    <xf numFmtId="0" fontId="4" fillId="7" borderId="0" xfId="0" applyNumberFormat="1" applyFont="1" applyFill="1"/>
    <xf numFmtId="0" fontId="9" fillId="11" borderId="0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Alignment="1" applyProtection="1">
      <alignment wrapText="1"/>
    </xf>
    <xf numFmtId="0" fontId="4" fillId="0" borderId="0" xfId="0" applyNumberFormat="1" applyFont="1"/>
    <xf numFmtId="0" fontId="2" fillId="0" borderId="0" xfId="0" applyFont="1" applyBorder="1"/>
    <xf numFmtId="0" fontId="9" fillId="11" borderId="0" xfId="0" applyFont="1" applyFill="1" applyBorder="1" applyAlignment="1">
      <alignment horizontal="center" vertical="center" wrapText="1"/>
    </xf>
    <xf numFmtId="0" fontId="17" fillId="15" borderId="5" xfId="0" applyFont="1" applyFill="1" applyBorder="1" applyAlignment="1" applyProtection="1">
      <alignment horizontal="center" vertical="center" wrapText="1"/>
    </xf>
    <xf numFmtId="0" fontId="17" fillId="15" borderId="6" xfId="0" applyFont="1" applyFill="1" applyBorder="1" applyAlignment="1" applyProtection="1">
      <alignment vertical="center" wrapText="1"/>
    </xf>
    <xf numFmtId="0" fontId="17" fillId="15" borderId="1" xfId="0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protection locked="0"/>
    </xf>
    <xf numFmtId="0" fontId="13" fillId="0" borderId="0" xfId="0" applyNumberFormat="1" applyFont="1" applyFill="1" applyBorder="1" applyAlignment="1" applyProtection="1">
      <protection locked="0"/>
    </xf>
    <xf numFmtId="1" fontId="13" fillId="0" borderId="0" xfId="0" applyNumberFormat="1" applyFont="1" applyFill="1" applyBorder="1" applyAlignment="1" applyProtection="1">
      <protection locked="0"/>
    </xf>
    <xf numFmtId="0" fontId="13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9" fillId="11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9" fillId="11" borderId="0" xfId="0" applyFont="1" applyFill="1" applyAlignment="1">
      <alignment horizontal="center" vertical="center" wrapText="1"/>
    </xf>
    <xf numFmtId="167" fontId="4" fillId="0" borderId="0" xfId="0" applyNumberFormat="1" applyFont="1" applyAlignment="1">
      <alignment horizontal="right"/>
    </xf>
    <xf numFmtId="0" fontId="50" fillId="0" borderId="0" xfId="0" applyNumberFormat="1" applyFont="1" applyBorder="1"/>
    <xf numFmtId="0" fontId="4" fillId="7" borderId="0" xfId="0" applyFont="1" applyFill="1"/>
    <xf numFmtId="0" fontId="2" fillId="7" borderId="0" xfId="0" applyNumberFormat="1" applyFont="1" applyFill="1" applyProtection="1"/>
    <xf numFmtId="0" fontId="18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wrapText="1"/>
    </xf>
    <xf numFmtId="0" fontId="10" fillId="0" borderId="0" xfId="0" applyFont="1" applyFill="1" applyAlignment="1" applyProtection="1">
      <protection locked="0"/>
    </xf>
    <xf numFmtId="0" fontId="52" fillId="0" borderId="0" xfId="0" applyFont="1" applyFill="1" applyBorder="1" applyAlignment="1" applyProtection="1">
      <protection locked="0"/>
    </xf>
    <xf numFmtId="0" fontId="52" fillId="0" borderId="0" xfId="0" applyNumberFormat="1" applyFont="1" applyFill="1" applyBorder="1" applyAlignment="1" applyProtection="1"/>
    <xf numFmtId="1" fontId="5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2" fillId="0" borderId="0" xfId="0" applyNumberFormat="1" applyFont="1"/>
    <xf numFmtId="0" fontId="5" fillId="0" borderId="0" xfId="0" applyNumberFormat="1" applyFont="1"/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Border="1"/>
    <xf numFmtId="0" fontId="54" fillId="0" borderId="0" xfId="0" applyFont="1" applyFill="1" applyBorder="1" applyAlignment="1" applyProtection="1">
      <protection locked="0"/>
    </xf>
    <xf numFmtId="0" fontId="54" fillId="0" borderId="0" xfId="0" applyNumberFormat="1" applyFont="1" applyFill="1" applyBorder="1" applyAlignment="1" applyProtection="1"/>
    <xf numFmtId="0" fontId="54" fillId="0" borderId="0" xfId="0" applyNumberFormat="1" applyFont="1" applyFill="1" applyBorder="1" applyAlignment="1" applyProtection="1">
      <protection locked="0"/>
    </xf>
    <xf numFmtId="1" fontId="54" fillId="0" borderId="0" xfId="0" applyNumberFormat="1" applyFont="1" applyFill="1" applyBorder="1" applyAlignment="1" applyProtection="1">
      <protection locked="0"/>
    </xf>
    <xf numFmtId="0" fontId="55" fillId="0" borderId="0" xfId="0" applyFont="1" applyFill="1"/>
    <xf numFmtId="0" fontId="18" fillId="34" borderId="0" xfId="0" applyFont="1" applyFill="1" applyAlignment="1" applyProtection="1">
      <alignment wrapText="1"/>
    </xf>
    <xf numFmtId="0" fontId="55" fillId="0" borderId="0" xfId="0" applyNumberFormat="1" applyFont="1" applyFill="1" applyAlignment="1">
      <alignment horizontal="left"/>
    </xf>
    <xf numFmtId="0" fontId="56" fillId="11" borderId="0" xfId="0" applyNumberFormat="1" applyFont="1" applyFill="1" applyAlignment="1">
      <alignment horizontal="center" vertical="center" wrapText="1"/>
    </xf>
    <xf numFmtId="0" fontId="19" fillId="13" borderId="20" xfId="0" applyFont="1" applyFill="1" applyBorder="1" applyAlignment="1" applyProtection="1">
      <alignment horizontal="center" vertical="center" wrapText="1"/>
    </xf>
    <xf numFmtId="0" fontId="19" fillId="2" borderId="20" xfId="0" applyFont="1" applyFill="1" applyBorder="1" applyAlignment="1" applyProtection="1">
      <alignment horizontal="center" vertical="center" wrapText="1"/>
      <protection locked="0"/>
    </xf>
    <xf numFmtId="0" fontId="19" fillId="2" borderId="20" xfId="0" applyFont="1" applyFill="1" applyBorder="1" applyAlignment="1" applyProtection="1">
      <alignment horizontal="center" vertical="center" wrapText="1"/>
    </xf>
    <xf numFmtId="0" fontId="11" fillId="2" borderId="20" xfId="0" applyFont="1" applyFill="1" applyBorder="1" applyAlignment="1" applyProtection="1">
      <alignment horizontal="center" vertical="center" wrapText="1"/>
    </xf>
    <xf numFmtId="0" fontId="19" fillId="10" borderId="20" xfId="0" applyFont="1" applyFill="1" applyBorder="1" applyAlignment="1" applyProtection="1">
      <alignment horizontal="center" vertical="center" wrapText="1"/>
    </xf>
    <xf numFmtId="0" fontId="22" fillId="32" borderId="20" xfId="0" applyFont="1" applyFill="1" applyBorder="1" applyAlignment="1" applyProtection="1">
      <alignment horizontal="center" vertical="center" wrapText="1"/>
    </xf>
    <xf numFmtId="0" fontId="22" fillId="33" borderId="20" xfId="0" applyFont="1" applyFill="1" applyBorder="1" applyAlignment="1" applyProtection="1">
      <alignment horizontal="center" vertical="center" wrapText="1"/>
    </xf>
    <xf numFmtId="0" fontId="19" fillId="3" borderId="20" xfId="0" applyFont="1" applyFill="1" applyBorder="1" applyAlignment="1" applyProtection="1">
      <alignment horizontal="center" vertical="center" wrapText="1"/>
      <protection locked="0"/>
    </xf>
    <xf numFmtId="14" fontId="21" fillId="4" borderId="20" xfId="0" applyNumberFormat="1" applyFont="1" applyFill="1" applyBorder="1" applyAlignment="1" applyProtection="1">
      <alignment horizontal="center" vertical="center" wrapText="1"/>
    </xf>
    <xf numFmtId="14" fontId="19" fillId="3" borderId="20" xfId="0" applyNumberFormat="1" applyFont="1" applyFill="1" applyBorder="1" applyAlignment="1" applyProtection="1">
      <alignment horizontal="center" vertical="center" wrapText="1"/>
    </xf>
    <xf numFmtId="1" fontId="55" fillId="0" borderId="0" xfId="0" applyNumberFormat="1" applyFont="1" applyAlignment="1">
      <alignment horizontal="left"/>
    </xf>
    <xf numFmtId="0" fontId="55" fillId="0" borderId="0" xfId="0" applyNumberFormat="1" applyFont="1" applyAlignment="1">
      <alignment horizontal="left"/>
    </xf>
    <xf numFmtId="0" fontId="55" fillId="0" borderId="0" xfId="0" applyFont="1"/>
    <xf numFmtId="0" fontId="55" fillId="0" borderId="0" xfId="0" applyFont="1" applyAlignment="1">
      <alignment horizontal="left"/>
    </xf>
    <xf numFmtId="0" fontId="55" fillId="0" borderId="0" xfId="0" applyNumberFormat="1" applyFont="1"/>
    <xf numFmtId="167" fontId="55" fillId="0" borderId="0" xfId="0" applyNumberFormat="1" applyFont="1" applyAlignment="1">
      <alignment horizontal="right"/>
    </xf>
    <xf numFmtId="0" fontId="55" fillId="0" borderId="0" xfId="0" applyFont="1" applyAlignment="1">
      <alignment vertical="center" wrapText="1"/>
    </xf>
    <xf numFmtId="0" fontId="55" fillId="0" borderId="0" xfId="0" applyFont="1" applyBorder="1"/>
    <xf numFmtId="168" fontId="53" fillId="5" borderId="0" xfId="0" applyNumberFormat="1" applyFont="1" applyFill="1" applyAlignment="1" applyProtection="1">
      <alignment horizontal="center" vertical="center" wrapText="1"/>
    </xf>
    <xf numFmtId="168" fontId="10" fillId="5" borderId="0" xfId="0" applyNumberFormat="1" applyFont="1" applyFill="1" applyAlignment="1" applyProtection="1">
      <alignment horizontal="center" vertical="center" wrapText="1"/>
    </xf>
    <xf numFmtId="168" fontId="13" fillId="0" borderId="0" xfId="0" applyNumberFormat="1" applyFont="1" applyFill="1" applyAlignment="1" applyProtection="1">
      <protection locked="0"/>
    </xf>
    <xf numFmtId="1" fontId="54" fillId="0" borderId="0" xfId="0" applyNumberFormat="1" applyFont="1" applyFill="1" applyAlignment="1" applyProtection="1">
      <protection locked="0"/>
    </xf>
    <xf numFmtId="169" fontId="25" fillId="0" borderId="0" xfId="0" applyNumberFormat="1" applyFont="1" applyFill="1" applyBorder="1" applyProtection="1">
      <protection locked="0"/>
    </xf>
    <xf numFmtId="1" fontId="13" fillId="0" borderId="0" xfId="0" applyNumberFormat="1" applyFont="1" applyFill="1" applyAlignment="1" applyProtection="1">
      <protection locked="0"/>
    </xf>
    <xf numFmtId="0" fontId="4" fillId="0" borderId="0" xfId="0" applyFont="1" applyBorder="1" applyAlignment="1">
      <alignment vertical="center" wrapText="1"/>
    </xf>
    <xf numFmtId="0" fontId="13" fillId="0" borderId="0" xfId="0" applyFont="1" applyFill="1" applyBorder="1" applyAlignment="1" applyProtection="1">
      <alignment horizontal="left"/>
      <protection locked="0"/>
    </xf>
    <xf numFmtId="0" fontId="57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169" fontId="58" fillId="0" borderId="0" xfId="0" applyNumberFormat="1" applyFont="1" applyFill="1" applyAlignment="1" applyProtection="1">
      <protection locked="0"/>
    </xf>
    <xf numFmtId="0" fontId="59" fillId="0" borderId="0" xfId="0" applyFont="1" applyFill="1" applyBorder="1" applyAlignment="1" applyProtection="1">
      <protection locked="0"/>
    </xf>
    <xf numFmtId="0" fontId="59" fillId="0" borderId="0" xfId="0" applyNumberFormat="1" applyFont="1" applyFill="1" applyBorder="1" applyAlignment="1" applyProtection="1"/>
    <xf numFmtId="0" fontId="59" fillId="0" borderId="0" xfId="0" applyNumberFormat="1" applyFont="1" applyFill="1" applyBorder="1" applyAlignment="1" applyProtection="1">
      <protection locked="0"/>
    </xf>
    <xf numFmtId="1" fontId="59" fillId="0" borderId="0" xfId="0" applyNumberFormat="1" applyFont="1" applyFill="1" applyAlignment="1" applyProtection="1">
      <protection locked="0"/>
    </xf>
    <xf numFmtId="1" fontId="59" fillId="0" borderId="0" xfId="0" applyNumberFormat="1" applyFont="1" applyFill="1" applyBorder="1" applyAlignment="1" applyProtection="1">
      <protection locked="0"/>
    </xf>
    <xf numFmtId="0" fontId="57" fillId="0" borderId="0" xfId="0" applyFont="1" applyFill="1"/>
    <xf numFmtId="0" fontId="57" fillId="0" borderId="0" xfId="0" applyFont="1" applyFill="1" applyBorder="1"/>
    <xf numFmtId="0" fontId="57" fillId="0" borderId="0" xfId="0" applyFont="1" applyFill="1" applyBorder="1" applyAlignment="1" applyProtection="1">
      <protection locked="0"/>
    </xf>
    <xf numFmtId="14" fontId="24" fillId="0" borderId="0" xfId="11" applyNumberFormat="1" applyFont="1" applyFill="1" applyBorder="1" applyAlignment="1" applyProtection="1">
      <protection locked="0"/>
    </xf>
    <xf numFmtId="14" fontId="60" fillId="0" borderId="0" xfId="11" applyNumberFormat="1" applyFont="1" applyFill="1" applyAlignment="1" applyProtection="1">
      <protection locked="0"/>
    </xf>
    <xf numFmtId="0" fontId="57" fillId="0" borderId="0" xfId="0" applyFont="1"/>
    <xf numFmtId="0" fontId="57" fillId="0" borderId="0" xfId="0" applyFont="1" applyFill="1" applyBorder="1" applyAlignment="1">
      <alignment vertical="center" wrapText="1"/>
    </xf>
    <xf numFmtId="0" fontId="57" fillId="0" borderId="0" xfId="0" applyFont="1" applyAlignment="1">
      <alignment wrapText="1"/>
    </xf>
    <xf numFmtId="14" fontId="24" fillId="0" borderId="0" xfId="11" applyNumberFormat="1" applyFont="1" applyFill="1" applyAlignment="1" applyProtection="1">
      <protection locked="0"/>
    </xf>
    <xf numFmtId="168" fontId="53" fillId="35" borderId="0" xfId="0" applyNumberFormat="1" applyFont="1" applyFill="1" applyAlignment="1" applyProtection="1">
      <alignment horizontal="center" vertical="center" wrapText="1"/>
    </xf>
    <xf numFmtId="168" fontId="14" fillId="36" borderId="0" xfId="0" applyNumberFormat="1" applyFont="1" applyFill="1" applyAlignment="1" applyProtection="1">
      <alignment horizontal="center" vertical="center" wrapText="1"/>
    </xf>
    <xf numFmtId="0" fontId="22" fillId="34" borderId="19" xfId="0" applyFont="1" applyFill="1" applyBorder="1" applyAlignment="1" applyProtection="1">
      <alignment horizontal="center" vertical="center" wrapText="1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" fontId="0" fillId="0" borderId="0" xfId="0" applyNumberFormat="1"/>
    <xf numFmtId="9" fontId="0" fillId="0" borderId="0" xfId="454" applyFont="1"/>
    <xf numFmtId="0" fontId="17" fillId="8" borderId="2" xfId="0" applyFont="1" applyFill="1" applyBorder="1" applyAlignment="1" applyProtection="1">
      <alignment horizontal="center" vertical="center" wrapText="1"/>
    </xf>
    <xf numFmtId="0" fontId="17" fillId="8" borderId="3" xfId="0" applyFont="1" applyFill="1" applyBorder="1" applyAlignment="1" applyProtection="1">
      <alignment horizontal="center" vertical="center" wrapText="1"/>
    </xf>
    <xf numFmtId="0" fontId="17" fillId="8" borderId="4" xfId="0" applyFont="1" applyFill="1" applyBorder="1" applyAlignment="1" applyProtection="1">
      <alignment horizontal="center" vertical="center" wrapText="1"/>
    </xf>
    <xf numFmtId="0" fontId="17" fillId="7" borderId="2" xfId="0" applyFont="1" applyFill="1" applyBorder="1" applyAlignment="1" applyProtection="1">
      <alignment horizontal="center" vertical="center" wrapText="1"/>
    </xf>
    <xf numFmtId="0" fontId="17" fillId="7" borderId="3" xfId="0" applyFont="1" applyFill="1" applyBorder="1" applyAlignment="1" applyProtection="1">
      <alignment horizontal="center" vertical="center" wrapText="1"/>
    </xf>
    <xf numFmtId="0" fontId="17" fillId="7" borderId="4" xfId="0" applyFont="1" applyFill="1" applyBorder="1" applyAlignment="1" applyProtection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</xf>
    <xf numFmtId="0" fontId="17" fillId="9" borderId="3" xfId="0" applyFont="1" applyFill="1" applyBorder="1" applyAlignment="1" applyProtection="1">
      <alignment horizontal="center" vertical="center" wrapText="1"/>
    </xf>
    <xf numFmtId="0" fontId="17" fillId="6" borderId="6" xfId="0" applyFont="1" applyFill="1" applyBorder="1" applyAlignment="1" applyProtection="1">
      <alignment horizontal="center" vertical="center" wrapText="1"/>
    </xf>
  </cellXfs>
  <cellStyles count="455"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1 2 2" xfId="33"/>
    <cellStyle name="Accent2 2" xfId="34"/>
    <cellStyle name="Accent3 2" xfId="35"/>
    <cellStyle name="Accent3 2 2" xfId="36"/>
    <cellStyle name="Accent4 2" xfId="37"/>
    <cellStyle name="Accent4 2 2" xfId="38"/>
    <cellStyle name="Accent5 2" xfId="39"/>
    <cellStyle name="Accent5 2 2" xfId="40"/>
    <cellStyle name="Accent6 2" xfId="41"/>
    <cellStyle name="Accent6 2 2" xfId="42"/>
    <cellStyle name="Bad 2" xfId="43"/>
    <cellStyle name="Calculation 2" xfId="44"/>
    <cellStyle name="Check Cell 2" xfId="45"/>
    <cellStyle name="Comma 10" xfId="46"/>
    <cellStyle name="Comma 10 2" xfId="47"/>
    <cellStyle name="Comma 10 3" xfId="48"/>
    <cellStyle name="Comma 11" xfId="49"/>
    <cellStyle name="Comma 11 2" xfId="50"/>
    <cellStyle name="Comma 11 3" xfId="51"/>
    <cellStyle name="Comma 12" xfId="52"/>
    <cellStyle name="Comma 12 2" xfId="53"/>
    <cellStyle name="Comma 12 3" xfId="54"/>
    <cellStyle name="Comma 14" xfId="55"/>
    <cellStyle name="Comma 15" xfId="56"/>
    <cellStyle name="Comma 2" xfId="57"/>
    <cellStyle name="Comma 2 2" xfId="58"/>
    <cellStyle name="Comma 2 3" xfId="59"/>
    <cellStyle name="Comma 3" xfId="60"/>
    <cellStyle name="Comma 3 2" xfId="61"/>
    <cellStyle name="Comma 3 3" xfId="62"/>
    <cellStyle name="Comma 3 4" xfId="63"/>
    <cellStyle name="Comma 4" xfId="64"/>
    <cellStyle name="Comma 4 2" xfId="65"/>
    <cellStyle name="Comma 4 3" xfId="66"/>
    <cellStyle name="Comma 5" xfId="12"/>
    <cellStyle name="Comma 5 2" xfId="67"/>
    <cellStyle name="Comma 5 3" xfId="68"/>
    <cellStyle name="Comma 6" xfId="69"/>
    <cellStyle name="Comma 6 2" xfId="70"/>
    <cellStyle name="Comma 6 3" xfId="71"/>
    <cellStyle name="Comma 7" xfId="72"/>
    <cellStyle name="Comma 7 2" xfId="73"/>
    <cellStyle name="Comma 7 3" xfId="74"/>
    <cellStyle name="Comma 8" xfId="75"/>
    <cellStyle name="Comma 8 2" xfId="76"/>
    <cellStyle name="Comma 8 3" xfId="77"/>
    <cellStyle name="Explanatory Text 2" xfId="78"/>
    <cellStyle name="Good 2" xfId="79"/>
    <cellStyle name="Heading 1 2" xfId="80"/>
    <cellStyle name="Heading 2 2" xfId="81"/>
    <cellStyle name="Heading 3 2" xfId="82"/>
    <cellStyle name="Heading 4 2" xfId="83"/>
    <cellStyle name="Hyperlink 5" xfId="84"/>
    <cellStyle name="Input 2" xfId="85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" xfId="162" builtinId="8" hidden="1"/>
    <cellStyle name="Lien hypertexte" xfId="164" builtinId="8" hidden="1"/>
    <cellStyle name="Lien hypertexte" xfId="166" builtinId="8" hidden="1"/>
    <cellStyle name="Lien hypertexte" xfId="168" builtinId="8" hidden="1"/>
    <cellStyle name="Lien hypertexte" xfId="170" builtinId="8" hidden="1"/>
    <cellStyle name="Lien hypertexte" xfId="172" builtinId="8" hidden="1"/>
    <cellStyle name="Lien hypertexte" xfId="174" builtinId="8" hidden="1"/>
    <cellStyle name="Lien hypertexte" xfId="176" builtinId="8" hidden="1"/>
    <cellStyle name="Lien hypertexte" xfId="178" builtinId="8" hidden="1"/>
    <cellStyle name="Lien hypertexte" xfId="180" builtinId="8" hidden="1"/>
    <cellStyle name="Lien hypertexte" xfId="182" builtinId="8" hidden="1"/>
    <cellStyle name="Lien hypertexte" xfId="184" builtinId="8" hidden="1"/>
    <cellStyle name="Lien hypertexte" xfId="186" builtinId="8" hidden="1"/>
    <cellStyle name="Lien hypertexte" xfId="188" builtinId="8" hidden="1"/>
    <cellStyle name="Lien hypertexte" xfId="190" builtinId="8" hidden="1"/>
    <cellStyle name="Lien hypertexte" xfId="192" builtinId="8" hidden="1"/>
    <cellStyle name="Lien hypertexte" xfId="194" builtinId="8" hidden="1"/>
    <cellStyle name="Lien hypertexte" xfId="196" builtinId="8" hidden="1"/>
    <cellStyle name="Lien hypertexte" xfId="198" builtinId="8" hidden="1"/>
    <cellStyle name="Lien hypertexte" xfId="200" builtinId="8" hidden="1"/>
    <cellStyle name="Lien hypertexte" xfId="202" builtinId="8" hidden="1"/>
    <cellStyle name="Lien hypertexte" xfId="204" builtinId="8" hidden="1"/>
    <cellStyle name="Lien hypertexte" xfId="206" builtinId="8" hidden="1"/>
    <cellStyle name="Lien hypertexte" xfId="208" builtinId="8" hidden="1"/>
    <cellStyle name="Lien hypertexte" xfId="210" builtinId="8" hidden="1"/>
    <cellStyle name="Lien hypertexte" xfId="212" builtinId="8" hidden="1"/>
    <cellStyle name="Lien hypertexte" xfId="214" builtinId="8" hidden="1"/>
    <cellStyle name="Lien hypertexte" xfId="216" builtinId="8" hidden="1"/>
    <cellStyle name="Lien hypertexte" xfId="218" builtinId="8" hidden="1"/>
    <cellStyle name="Lien hypertexte" xfId="220" builtinId="8" hidden="1"/>
    <cellStyle name="Lien hypertexte" xfId="222" builtinId="8" hidden="1"/>
    <cellStyle name="Lien hypertexte" xfId="224" builtinId="8" hidden="1"/>
    <cellStyle name="Lien hypertexte" xfId="226" builtinId="8" hidden="1"/>
    <cellStyle name="Lien hypertexte" xfId="228" builtinId="8" hidden="1"/>
    <cellStyle name="Lien hypertexte" xfId="230" builtinId="8" hidden="1"/>
    <cellStyle name="Lien hypertexte" xfId="232" builtinId="8" hidden="1"/>
    <cellStyle name="Lien hypertexte" xfId="234" builtinId="8" hidden="1"/>
    <cellStyle name="Lien hypertexte" xfId="236" builtinId="8" hidden="1"/>
    <cellStyle name="Lien hypertexte" xfId="238" builtinId="8" hidden="1"/>
    <cellStyle name="Lien hypertexte" xfId="240" builtinId="8" hidden="1"/>
    <cellStyle name="Lien hypertexte" xfId="242" builtinId="8" hidden="1"/>
    <cellStyle name="Lien hypertexte" xfId="244" builtinId="8" hidden="1"/>
    <cellStyle name="Lien hypertexte" xfId="246" builtinId="8" hidden="1"/>
    <cellStyle name="Lien hypertexte" xfId="248" builtinId="8" hidden="1"/>
    <cellStyle name="Lien hypertexte" xfId="250" builtinId="8" hidden="1"/>
    <cellStyle name="Lien hypertexte" xfId="252" builtinId="8" hidden="1"/>
    <cellStyle name="Lien hypertexte" xfId="254" builtinId="8" hidden="1"/>
    <cellStyle name="Lien hypertexte" xfId="256" builtinId="8" hidden="1"/>
    <cellStyle name="Lien hypertexte" xfId="258" builtinId="8" hidden="1"/>
    <cellStyle name="Lien hypertexte" xfId="260" builtinId="8" hidden="1"/>
    <cellStyle name="Lien hypertexte" xfId="262" builtinId="8" hidden="1"/>
    <cellStyle name="Lien hypertexte" xfId="264" builtinId="8" hidden="1"/>
    <cellStyle name="Lien hypertexte" xfId="266" builtinId="8" hidden="1"/>
    <cellStyle name="Lien hypertexte" xfId="268" builtinId="8" hidden="1"/>
    <cellStyle name="Lien hypertexte" xfId="270" builtinId="8" hidden="1"/>
    <cellStyle name="Lien hypertexte" xfId="272" builtinId="8" hidden="1"/>
    <cellStyle name="Lien hypertexte" xfId="274" builtinId="8" hidden="1"/>
    <cellStyle name="Lien hypertexte" xfId="276" builtinId="8" hidden="1"/>
    <cellStyle name="Lien hypertexte" xfId="278" builtinId="8" hidden="1"/>
    <cellStyle name="Lien hypertexte" xfId="280" builtinId="8" hidden="1"/>
    <cellStyle name="Lien hypertexte" xfId="282" builtinId="8" hidden="1"/>
    <cellStyle name="Lien hypertexte" xfId="284" builtinId="8" hidden="1"/>
    <cellStyle name="Lien hypertexte" xfId="286" builtinId="8" hidden="1"/>
    <cellStyle name="Lien hypertexte" xfId="288" builtinId="8" hidden="1"/>
    <cellStyle name="Lien hypertexte" xfId="290" builtinId="8" hidden="1"/>
    <cellStyle name="Lien hypertexte" xfId="292" builtinId="8" hidden="1"/>
    <cellStyle name="Lien hypertexte" xfId="294" builtinId="8" hidden="1"/>
    <cellStyle name="Lien hypertexte" xfId="296" builtinId="8" hidden="1"/>
    <cellStyle name="Lien hypertexte" xfId="298" builtinId="8" hidden="1"/>
    <cellStyle name="Lien hypertexte" xfId="300" builtinId="8" hidden="1"/>
    <cellStyle name="Lien hypertexte" xfId="302" builtinId="8" hidden="1"/>
    <cellStyle name="Lien hypertexte" xfId="304" builtinId="8" hidden="1"/>
    <cellStyle name="Lien hypertexte" xfId="306" builtinId="8" hidden="1"/>
    <cellStyle name="Lien hypertexte" xfId="308" builtinId="8" hidden="1"/>
    <cellStyle name="Lien hypertexte" xfId="310" builtinId="8" hidden="1"/>
    <cellStyle name="Lien hypertexte" xfId="312" builtinId="8" hidden="1"/>
    <cellStyle name="Lien hypertexte" xfId="314" builtinId="8" hidden="1"/>
    <cellStyle name="Lien hypertexte" xfId="316" builtinId="8" hidden="1"/>
    <cellStyle name="Lien hypertexte" xfId="318" builtinId="8" hidden="1"/>
    <cellStyle name="Lien hypertexte" xfId="320" builtinId="8" hidden="1"/>
    <cellStyle name="Lien hypertexte" xfId="322" builtinId="8" hidden="1"/>
    <cellStyle name="Lien hypertexte" xfId="324" builtinId="8" hidden="1"/>
    <cellStyle name="Lien hypertexte" xfId="326" builtinId="8" hidden="1"/>
    <cellStyle name="Lien hypertexte" xfId="328" builtinId="8" hidden="1"/>
    <cellStyle name="Lien hypertexte" xfId="330" builtinId="8" hidden="1"/>
    <cellStyle name="Lien hypertexte" xfId="332" builtinId="8" hidden="1"/>
    <cellStyle name="Lien hypertexte" xfId="334" builtinId="8" hidden="1"/>
    <cellStyle name="Lien hypertexte" xfId="336" builtinId="8" hidden="1"/>
    <cellStyle name="Lien hypertexte" xfId="338" builtinId="8" hidden="1"/>
    <cellStyle name="Lien hypertexte" xfId="340" builtinId="8" hidden="1"/>
    <cellStyle name="Lien hypertexte" xfId="342" builtinId="8" hidden="1"/>
    <cellStyle name="Lien hypertexte" xfId="344" builtinId="8" hidden="1"/>
    <cellStyle name="Lien hypertexte" xfId="346" builtinId="8" hidden="1"/>
    <cellStyle name="Lien hypertexte" xfId="348" builtinId="8" hidden="1"/>
    <cellStyle name="Lien hypertexte" xfId="350" builtinId="8" hidden="1"/>
    <cellStyle name="Lien hypertexte" xfId="352" builtinId="8" hidden="1"/>
    <cellStyle name="Lien hypertexte" xfId="354" builtinId="8" hidden="1"/>
    <cellStyle name="Lien hypertexte" xfId="356" builtinId="8" hidden="1"/>
    <cellStyle name="Lien hypertexte" xfId="358" builtinId="8" hidden="1"/>
    <cellStyle name="Lien hypertexte" xfId="360" builtinId="8" hidden="1"/>
    <cellStyle name="Lien hypertexte" xfId="362" builtinId="8" hidden="1"/>
    <cellStyle name="Lien hypertexte" xfId="364" builtinId="8" hidden="1"/>
    <cellStyle name="Lien hypertexte" xfId="366" builtinId="8" hidden="1"/>
    <cellStyle name="Lien hypertexte" xfId="368" builtinId="8" hidden="1"/>
    <cellStyle name="Lien hypertexte" xfId="370" builtinId="8" hidden="1"/>
    <cellStyle name="Lien hypertexte" xfId="372" builtinId="8" hidden="1"/>
    <cellStyle name="Lien hypertexte" xfId="374" builtinId="8" hidden="1"/>
    <cellStyle name="Lien hypertexte" xfId="376" builtinId="8" hidden="1"/>
    <cellStyle name="Lien hypertexte" xfId="378" builtinId="8" hidden="1"/>
    <cellStyle name="Lien hypertexte" xfId="380" builtinId="8" hidden="1"/>
    <cellStyle name="Lien hypertexte" xfId="382" builtinId="8" hidden="1"/>
    <cellStyle name="Lien hypertexte" xfId="384" builtinId="8" hidden="1"/>
    <cellStyle name="Lien hypertexte" xfId="386" builtinId="8" hidden="1"/>
    <cellStyle name="Lien hypertexte" xfId="388" builtinId="8" hidden="1"/>
    <cellStyle name="Lien hypertexte" xfId="390" builtinId="8" hidden="1"/>
    <cellStyle name="Lien hypertexte" xfId="392" builtinId="8" hidden="1"/>
    <cellStyle name="Lien hypertexte" xfId="394" builtinId="8" hidden="1"/>
    <cellStyle name="Lien hypertexte" xfId="396" builtinId="8" hidden="1"/>
    <cellStyle name="Lien hypertexte" xfId="398" builtinId="8" hidden="1"/>
    <cellStyle name="Lien hypertexte" xfId="400" builtinId="8" hidden="1"/>
    <cellStyle name="Lien hypertexte" xfId="402" builtinId="8" hidden="1"/>
    <cellStyle name="Lien hypertexte" xfId="404" builtinId="8" hidden="1"/>
    <cellStyle name="Lien hypertexte" xfId="406" builtinId="8" hidden="1"/>
    <cellStyle name="Lien hypertexte" xfId="408" builtinId="8" hidden="1"/>
    <cellStyle name="Lien hypertexte" xfId="410" builtinId="8" hidden="1"/>
    <cellStyle name="Lien hypertexte" xfId="412" builtinId="8" hidden="1"/>
    <cellStyle name="Lien hypertexte" xfId="414" builtinId="8" hidden="1"/>
    <cellStyle name="Lien hypertexte" xfId="416" builtinId="8" hidden="1"/>
    <cellStyle name="Lien hypertexte" xfId="418" builtinId="8" hidden="1"/>
    <cellStyle name="Lien hypertexte" xfId="420" builtinId="8" hidden="1"/>
    <cellStyle name="Lien hypertexte" xfId="422" builtinId="8" hidden="1"/>
    <cellStyle name="Lien hypertexte" xfId="424" builtinId="8" hidden="1"/>
    <cellStyle name="Lien hypertexte" xfId="426" builtinId="8" hidden="1"/>
    <cellStyle name="Lien hypertexte" xfId="428" builtinId="8" hidden="1"/>
    <cellStyle name="Lien hypertexte" xfId="430" builtinId="8" hidden="1"/>
    <cellStyle name="Lien hypertexte" xfId="432" builtinId="8" hidden="1"/>
    <cellStyle name="Lien hypertexte" xfId="434" builtinId="8" hidden="1"/>
    <cellStyle name="Lien hypertexte" xfId="436" builtinId="8" hidden="1"/>
    <cellStyle name="Lien hypertexte" xfId="438" builtinId="8" hidden="1"/>
    <cellStyle name="Lien hypertexte" xfId="440" builtinId="8" hidden="1"/>
    <cellStyle name="Lien hypertexte" xfId="442" builtinId="8" hidden="1"/>
    <cellStyle name="Lien hypertexte" xfId="444" builtinId="8" hidden="1"/>
    <cellStyle name="Lien hypertexte" xfId="446" builtinId="8" hidden="1"/>
    <cellStyle name="Lien hypertexte" xfId="448" builtinId="8" hidden="1"/>
    <cellStyle name="Lien hypertexte" xfId="450" builtinId="8" hidden="1"/>
    <cellStyle name="Lien hypertexte" xfId="452" builtinId="8" hidden="1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Lien hypertexte visité" xfId="163" builtinId="9" hidden="1"/>
    <cellStyle name="Lien hypertexte visité" xfId="165" builtinId="9" hidden="1"/>
    <cellStyle name="Lien hypertexte visité" xfId="167" builtinId="9" hidden="1"/>
    <cellStyle name="Lien hypertexte visité" xfId="169" builtinId="9" hidden="1"/>
    <cellStyle name="Lien hypertexte visité" xfId="171" builtinId="9" hidden="1"/>
    <cellStyle name="Lien hypertexte visité" xfId="173" builtinId="9" hidden="1"/>
    <cellStyle name="Lien hypertexte visité" xfId="175" builtinId="9" hidden="1"/>
    <cellStyle name="Lien hypertexte visité" xfId="177" builtinId="9" hidden="1"/>
    <cellStyle name="Lien hypertexte visité" xfId="179" builtinId="9" hidden="1"/>
    <cellStyle name="Lien hypertexte visité" xfId="181" builtinId="9" hidden="1"/>
    <cellStyle name="Lien hypertexte visité" xfId="183" builtinId="9" hidden="1"/>
    <cellStyle name="Lien hypertexte visité" xfId="185" builtinId="9" hidden="1"/>
    <cellStyle name="Lien hypertexte visité" xfId="187" builtinId="9" hidden="1"/>
    <cellStyle name="Lien hypertexte visité" xfId="189" builtinId="9" hidden="1"/>
    <cellStyle name="Lien hypertexte visité" xfId="191" builtinId="9" hidden="1"/>
    <cellStyle name="Lien hypertexte visité" xfId="193" builtinId="9" hidden="1"/>
    <cellStyle name="Lien hypertexte visité" xfId="195" builtinId="9" hidden="1"/>
    <cellStyle name="Lien hypertexte visité" xfId="197" builtinId="9" hidden="1"/>
    <cellStyle name="Lien hypertexte visité" xfId="199" builtinId="9" hidden="1"/>
    <cellStyle name="Lien hypertexte visité" xfId="201" builtinId="9" hidden="1"/>
    <cellStyle name="Lien hypertexte visité" xfId="203" builtinId="9" hidden="1"/>
    <cellStyle name="Lien hypertexte visité" xfId="205" builtinId="9" hidden="1"/>
    <cellStyle name="Lien hypertexte visité" xfId="207" builtinId="9" hidden="1"/>
    <cellStyle name="Lien hypertexte visité" xfId="209" builtinId="9" hidden="1"/>
    <cellStyle name="Lien hypertexte visité" xfId="211" builtinId="9" hidden="1"/>
    <cellStyle name="Lien hypertexte visité" xfId="213" builtinId="9" hidden="1"/>
    <cellStyle name="Lien hypertexte visité" xfId="215" builtinId="9" hidden="1"/>
    <cellStyle name="Lien hypertexte visité" xfId="217" builtinId="9" hidden="1"/>
    <cellStyle name="Lien hypertexte visité" xfId="219" builtinId="9" hidden="1"/>
    <cellStyle name="Lien hypertexte visité" xfId="221" builtinId="9" hidden="1"/>
    <cellStyle name="Lien hypertexte visité" xfId="223" builtinId="9" hidden="1"/>
    <cellStyle name="Lien hypertexte visité" xfId="225" builtinId="9" hidden="1"/>
    <cellStyle name="Lien hypertexte visité" xfId="227" builtinId="9" hidden="1"/>
    <cellStyle name="Lien hypertexte visité" xfId="229" builtinId="9" hidden="1"/>
    <cellStyle name="Lien hypertexte visité" xfId="231" builtinId="9" hidden="1"/>
    <cellStyle name="Lien hypertexte visité" xfId="233" builtinId="9" hidden="1"/>
    <cellStyle name="Lien hypertexte visité" xfId="235" builtinId="9" hidden="1"/>
    <cellStyle name="Lien hypertexte visité" xfId="237" builtinId="9" hidden="1"/>
    <cellStyle name="Lien hypertexte visité" xfId="239" builtinId="9" hidden="1"/>
    <cellStyle name="Lien hypertexte visité" xfId="241" builtinId="9" hidden="1"/>
    <cellStyle name="Lien hypertexte visité" xfId="243" builtinId="9" hidden="1"/>
    <cellStyle name="Lien hypertexte visité" xfId="245" builtinId="9" hidden="1"/>
    <cellStyle name="Lien hypertexte visité" xfId="247" builtinId="9" hidden="1"/>
    <cellStyle name="Lien hypertexte visité" xfId="249" builtinId="9" hidden="1"/>
    <cellStyle name="Lien hypertexte visité" xfId="251" builtinId="9" hidden="1"/>
    <cellStyle name="Lien hypertexte visité" xfId="253" builtinId="9" hidden="1"/>
    <cellStyle name="Lien hypertexte visité" xfId="255" builtinId="9" hidden="1"/>
    <cellStyle name="Lien hypertexte visité" xfId="257" builtinId="9" hidden="1"/>
    <cellStyle name="Lien hypertexte visité" xfId="259" builtinId="9" hidden="1"/>
    <cellStyle name="Lien hypertexte visité" xfId="261" builtinId="9" hidden="1"/>
    <cellStyle name="Lien hypertexte visité" xfId="263" builtinId="9" hidden="1"/>
    <cellStyle name="Lien hypertexte visité" xfId="265" builtinId="9" hidden="1"/>
    <cellStyle name="Lien hypertexte visité" xfId="267" builtinId="9" hidden="1"/>
    <cellStyle name="Lien hypertexte visité" xfId="269" builtinId="9" hidden="1"/>
    <cellStyle name="Lien hypertexte visité" xfId="271" builtinId="9" hidden="1"/>
    <cellStyle name="Lien hypertexte visité" xfId="273" builtinId="9" hidden="1"/>
    <cellStyle name="Lien hypertexte visité" xfId="275" builtinId="9" hidden="1"/>
    <cellStyle name="Lien hypertexte visité" xfId="277" builtinId="9" hidden="1"/>
    <cellStyle name="Lien hypertexte visité" xfId="279" builtinId="9" hidden="1"/>
    <cellStyle name="Lien hypertexte visité" xfId="281" builtinId="9" hidden="1"/>
    <cellStyle name="Lien hypertexte visité" xfId="283" builtinId="9" hidden="1"/>
    <cellStyle name="Lien hypertexte visité" xfId="285" builtinId="9" hidden="1"/>
    <cellStyle name="Lien hypertexte visité" xfId="287" builtinId="9" hidden="1"/>
    <cellStyle name="Lien hypertexte visité" xfId="289" builtinId="9" hidden="1"/>
    <cellStyle name="Lien hypertexte visité" xfId="291" builtinId="9" hidden="1"/>
    <cellStyle name="Lien hypertexte visité" xfId="293" builtinId="9" hidden="1"/>
    <cellStyle name="Lien hypertexte visité" xfId="295" builtinId="9" hidden="1"/>
    <cellStyle name="Lien hypertexte visité" xfId="297" builtinId="9" hidden="1"/>
    <cellStyle name="Lien hypertexte visité" xfId="299" builtinId="9" hidden="1"/>
    <cellStyle name="Lien hypertexte visité" xfId="301" builtinId="9" hidden="1"/>
    <cellStyle name="Lien hypertexte visité" xfId="303" builtinId="9" hidden="1"/>
    <cellStyle name="Lien hypertexte visité" xfId="305" builtinId="9" hidden="1"/>
    <cellStyle name="Lien hypertexte visité" xfId="307" builtinId="9" hidden="1"/>
    <cellStyle name="Lien hypertexte visité" xfId="309" builtinId="9" hidden="1"/>
    <cellStyle name="Lien hypertexte visité" xfId="311" builtinId="9" hidden="1"/>
    <cellStyle name="Lien hypertexte visité" xfId="313" builtinId="9" hidden="1"/>
    <cellStyle name="Lien hypertexte visité" xfId="315" builtinId="9" hidden="1"/>
    <cellStyle name="Lien hypertexte visité" xfId="317" builtinId="9" hidden="1"/>
    <cellStyle name="Lien hypertexte visité" xfId="319" builtinId="9" hidden="1"/>
    <cellStyle name="Lien hypertexte visité" xfId="321" builtinId="9" hidden="1"/>
    <cellStyle name="Lien hypertexte visité" xfId="323" builtinId="9" hidden="1"/>
    <cellStyle name="Lien hypertexte visité" xfId="325" builtinId="9" hidden="1"/>
    <cellStyle name="Lien hypertexte visité" xfId="327" builtinId="9" hidden="1"/>
    <cellStyle name="Lien hypertexte visité" xfId="329" builtinId="9" hidden="1"/>
    <cellStyle name="Lien hypertexte visité" xfId="331" builtinId="9" hidden="1"/>
    <cellStyle name="Lien hypertexte visité" xfId="333" builtinId="9" hidden="1"/>
    <cellStyle name="Lien hypertexte visité" xfId="335" builtinId="9" hidden="1"/>
    <cellStyle name="Lien hypertexte visité" xfId="337" builtinId="9" hidden="1"/>
    <cellStyle name="Lien hypertexte visité" xfId="339" builtinId="9" hidden="1"/>
    <cellStyle name="Lien hypertexte visité" xfId="341" builtinId="9" hidden="1"/>
    <cellStyle name="Lien hypertexte visité" xfId="343" builtinId="9" hidden="1"/>
    <cellStyle name="Lien hypertexte visité" xfId="345" builtinId="9" hidden="1"/>
    <cellStyle name="Lien hypertexte visité" xfId="347" builtinId="9" hidden="1"/>
    <cellStyle name="Lien hypertexte visité" xfId="349" builtinId="9" hidden="1"/>
    <cellStyle name="Lien hypertexte visité" xfId="351" builtinId="9" hidden="1"/>
    <cellStyle name="Lien hypertexte visité" xfId="353" builtinId="9" hidden="1"/>
    <cellStyle name="Lien hypertexte visité" xfId="355" builtinId="9" hidden="1"/>
    <cellStyle name="Lien hypertexte visité" xfId="357" builtinId="9" hidden="1"/>
    <cellStyle name="Lien hypertexte visité" xfId="359" builtinId="9" hidden="1"/>
    <cellStyle name="Lien hypertexte visité" xfId="361" builtinId="9" hidden="1"/>
    <cellStyle name="Lien hypertexte visité" xfId="363" builtinId="9" hidden="1"/>
    <cellStyle name="Lien hypertexte visité" xfId="365" builtinId="9" hidden="1"/>
    <cellStyle name="Lien hypertexte visité" xfId="367" builtinId="9" hidden="1"/>
    <cellStyle name="Lien hypertexte visité" xfId="369" builtinId="9" hidden="1"/>
    <cellStyle name="Lien hypertexte visité" xfId="371" builtinId="9" hidden="1"/>
    <cellStyle name="Lien hypertexte visité" xfId="373" builtinId="9" hidden="1"/>
    <cellStyle name="Lien hypertexte visité" xfId="375" builtinId="9" hidden="1"/>
    <cellStyle name="Lien hypertexte visité" xfId="377" builtinId="9" hidden="1"/>
    <cellStyle name="Lien hypertexte visité" xfId="379" builtinId="9" hidden="1"/>
    <cellStyle name="Lien hypertexte visité" xfId="381" builtinId="9" hidden="1"/>
    <cellStyle name="Lien hypertexte visité" xfId="383" builtinId="9" hidden="1"/>
    <cellStyle name="Lien hypertexte visité" xfId="385" builtinId="9" hidden="1"/>
    <cellStyle name="Lien hypertexte visité" xfId="387" builtinId="9" hidden="1"/>
    <cellStyle name="Lien hypertexte visité" xfId="389" builtinId="9" hidden="1"/>
    <cellStyle name="Lien hypertexte visité" xfId="391" builtinId="9" hidden="1"/>
    <cellStyle name="Lien hypertexte visité" xfId="393" builtinId="9" hidden="1"/>
    <cellStyle name="Lien hypertexte visité" xfId="395" builtinId="9" hidden="1"/>
    <cellStyle name="Lien hypertexte visité" xfId="397" builtinId="9" hidden="1"/>
    <cellStyle name="Lien hypertexte visité" xfId="399" builtinId="9" hidden="1"/>
    <cellStyle name="Lien hypertexte visité" xfId="401" builtinId="9" hidden="1"/>
    <cellStyle name="Lien hypertexte visité" xfId="403" builtinId="9" hidden="1"/>
    <cellStyle name="Lien hypertexte visité" xfId="405" builtinId="9" hidden="1"/>
    <cellStyle name="Lien hypertexte visité" xfId="407" builtinId="9" hidden="1"/>
    <cellStyle name="Lien hypertexte visité" xfId="409" builtinId="9" hidden="1"/>
    <cellStyle name="Lien hypertexte visité" xfId="411" builtinId="9" hidden="1"/>
    <cellStyle name="Lien hypertexte visité" xfId="413" builtinId="9" hidden="1"/>
    <cellStyle name="Lien hypertexte visité" xfId="415" builtinId="9" hidden="1"/>
    <cellStyle name="Lien hypertexte visité" xfId="417" builtinId="9" hidden="1"/>
    <cellStyle name="Lien hypertexte visité" xfId="419" builtinId="9" hidden="1"/>
    <cellStyle name="Lien hypertexte visité" xfId="421" builtinId="9" hidden="1"/>
    <cellStyle name="Lien hypertexte visité" xfId="423" builtinId="9" hidden="1"/>
    <cellStyle name="Lien hypertexte visité" xfId="425" builtinId="9" hidden="1"/>
    <cellStyle name="Lien hypertexte visité" xfId="427" builtinId="9" hidden="1"/>
    <cellStyle name="Lien hypertexte visité" xfId="429" builtinId="9" hidden="1"/>
    <cellStyle name="Lien hypertexte visité" xfId="431" builtinId="9" hidden="1"/>
    <cellStyle name="Lien hypertexte visité" xfId="433" builtinId="9" hidden="1"/>
    <cellStyle name="Lien hypertexte visité" xfId="435" builtinId="9" hidden="1"/>
    <cellStyle name="Lien hypertexte visité" xfId="437" builtinId="9" hidden="1"/>
    <cellStyle name="Lien hypertexte visité" xfId="439" builtinId="9" hidden="1"/>
    <cellStyle name="Lien hypertexte visité" xfId="441" builtinId="9" hidden="1"/>
    <cellStyle name="Lien hypertexte visité" xfId="443" builtinId="9" hidden="1"/>
    <cellStyle name="Lien hypertexte visité" xfId="445" builtinId="9" hidden="1"/>
    <cellStyle name="Lien hypertexte visité" xfId="447" builtinId="9" hidden="1"/>
    <cellStyle name="Lien hypertexte visité" xfId="449" builtinId="9" hidden="1"/>
    <cellStyle name="Lien hypertexte visité" xfId="451" builtinId="9" hidden="1"/>
    <cellStyle name="Lien hypertexte visité" xfId="453" builtinId="9" hidden="1"/>
    <cellStyle name="Linked Cell 2" xfId="86"/>
    <cellStyle name="Milliers 2" xfId="8"/>
    <cellStyle name="Neutral 2" xfId="87"/>
    <cellStyle name="Normal" xfId="0" builtinId="0"/>
    <cellStyle name="Normal 10" xfId="88"/>
    <cellStyle name="Normal 10 2" xfId="89"/>
    <cellStyle name="Normal 11" xfId="9"/>
    <cellStyle name="Normal 11 2" xfId="90"/>
    <cellStyle name="Normal 11 3" xfId="91"/>
    <cellStyle name="Normal 12" xfId="92"/>
    <cellStyle name="Normal 12 2" xfId="93"/>
    <cellStyle name="Normal 12 3" xfId="94"/>
    <cellStyle name="Normal 13" xfId="95"/>
    <cellStyle name="Normal 13 2" xfId="96"/>
    <cellStyle name="Normal 13 3" xfId="97"/>
    <cellStyle name="Normal 14" xfId="98"/>
    <cellStyle name="Normal 14 2" xfId="99"/>
    <cellStyle name="Normal 15" xfId="100"/>
    <cellStyle name="Normal 15 2" xfId="101"/>
    <cellStyle name="Normal 16" xfId="102"/>
    <cellStyle name="Normal 16 2" xfId="103"/>
    <cellStyle name="Normal 17" xfId="104"/>
    <cellStyle name="Normal 18" xfId="105"/>
    <cellStyle name="Normal 19" xfId="106"/>
    <cellStyle name="Normal 2" xfId="1"/>
    <cellStyle name="Normal 2 2" xfId="7"/>
    <cellStyle name="Normal 2 2 2" xfId="107"/>
    <cellStyle name="Normal 2 3" xfId="108"/>
    <cellStyle name="Normal 2 4" xfId="109"/>
    <cellStyle name="Normal 20" xfId="10"/>
    <cellStyle name="Normal 21" xfId="110"/>
    <cellStyle name="Normal 22" xfId="111"/>
    <cellStyle name="Normal 3" xfId="13"/>
    <cellStyle name="Normal 3 2" xfId="112"/>
    <cellStyle name="Normal 3 3" xfId="113"/>
    <cellStyle name="Normal 3 3 2" xfId="114"/>
    <cellStyle name="Normal 3 4" xfId="115"/>
    <cellStyle name="Normal 3 5" xfId="116"/>
    <cellStyle name="Normal 4" xfId="117"/>
    <cellStyle name="Normal 4 2" xfId="118"/>
    <cellStyle name="Normal 4 3" xfId="119"/>
    <cellStyle name="Normal 5" xfId="120"/>
    <cellStyle name="Normal 5 2" xfId="121"/>
    <cellStyle name="Normal 5 2 2" xfId="122"/>
    <cellStyle name="Normal 5 2 3" xfId="123"/>
    <cellStyle name="Normal 5 3" xfId="124"/>
    <cellStyle name="Normal 6" xfId="125"/>
    <cellStyle name="Normal 6 2" xfId="126"/>
    <cellStyle name="Normal 7" xfId="127"/>
    <cellStyle name="Normal 7 2" xfId="128"/>
    <cellStyle name="Normal 7 3" xfId="129"/>
    <cellStyle name="Normal 8" xfId="130"/>
    <cellStyle name="Normal 8 2" xfId="131"/>
    <cellStyle name="Normal 9" xfId="132"/>
    <cellStyle name="Normal 9 2" xfId="133"/>
    <cellStyle name="Normal 9 3" xfId="134"/>
    <cellStyle name="Normal_3W" xfId="11"/>
    <cellStyle name="Note 2" xfId="135"/>
    <cellStyle name="Output 2" xfId="136"/>
    <cellStyle name="Pourcentage" xfId="454" builtinId="5"/>
    <cellStyle name="R00A" xfId="137"/>
    <cellStyle name="R00L" xfId="138"/>
    <cellStyle name="Style 1" xfId="139"/>
    <cellStyle name="Title 2" xfId="140"/>
    <cellStyle name="Total 2" xfId="141"/>
    <cellStyle name="Total 2 2" xfId="142"/>
    <cellStyle name="Warning Text 2" xfId="143"/>
  </cellStyles>
  <dxfs count="1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numFmt numFmtId="0" formatCode="General"/>
      <fill>
        <patternFill patternType="solid">
          <fgColor indexed="64"/>
          <bgColor theme="6" tint="0.39997558519241921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0.000000"/>
      <alignment horizontal="righ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numFmt numFmtId="0" formatCode="General"/>
      <fill>
        <patternFill patternType="solid">
          <fgColor indexed="64"/>
          <bgColor theme="6" tint="0.39997558519241921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 tint="0.249977111117893"/>
        <name val="Arial"/>
        <scheme val="none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749DC3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749DC3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170" formatCode="dd/mm/yyyy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170" formatCode="dd/mm/yyyy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solid">
          <fgColor indexed="64"/>
          <bgColor rgb="FFFFFF00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FFF00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ahoma"/>
        <scheme val="none"/>
      </font>
      <numFmt numFmtId="171" formatCode="dd/mm/yyyy;@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ahoma"/>
        <scheme val="none"/>
      </font>
      <numFmt numFmtId="169" formatCode="[$-409]d\-mmm\-yy;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ahoma"/>
        <scheme val="none"/>
      </font>
      <numFmt numFmtId="171" formatCode="dd/mm/yyyy;@"/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Tahoma"/>
        <scheme val="none"/>
      </font>
      <numFmt numFmtId="169" formatCode="[$-409]d\-mmm\-yy;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relativeIndent="0" justifyLastLine="0" shrinkToFit="0" readingOrder="0"/>
      <border diagonalUp="0" diagonalDown="0" outlin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34998626667073579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numFmt numFmtId="1" formatCode="0"/>
    </dxf>
    <dxf>
      <numFmt numFmtId="1" formatCode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1"/>
      </font>
      <border>
        <bottom style="medium">
          <color theme="4"/>
        </bottom>
      </border>
    </dxf>
    <dxf>
      <font>
        <color theme="1"/>
      </font>
      <border diagonalUp="0" diagonalDown="0">
        <left style="thin">
          <color rgb="FFBFD2E3"/>
        </left>
        <right style="thin">
          <color rgb="FFBFD2E3"/>
        </right>
        <top style="thin">
          <color rgb="FFBFD2E3"/>
        </top>
        <bottom style="thin">
          <color rgb="FFBFD2E3"/>
        </bottom>
        <vertical style="thin">
          <color rgb="FFBFD2E3"/>
        </vertical>
        <horizontal style="thin">
          <color rgb="FFBFD2E3"/>
        </horizontal>
      </border>
    </dxf>
    <dxf>
      <fill>
        <patternFill>
          <bgColor theme="2"/>
        </patternFill>
      </fill>
      <border>
        <top style="thin">
          <color theme="4" tint="0.79998168889431442"/>
        </top>
        <bottom style="thin">
          <color theme="4" tint="0.79998168889431442"/>
        </bottom>
      </border>
    </dxf>
    <dxf>
      <font>
        <b/>
        <i val="0"/>
        <color theme="0"/>
      </font>
      <fill>
        <patternFill>
          <bgColor rgb="FF749DC3"/>
        </patternFill>
      </fill>
      <border>
        <left style="thin">
          <color theme="4" tint="0.79995117038483843"/>
        </left>
        <right style="thin">
          <color theme="4" tint="0.79995117038483843"/>
        </right>
        <top style="thin">
          <color theme="4" tint="0.79995117038483843"/>
        </top>
        <bottom style="thin">
          <color theme="4" tint="0.79995117038483843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b/>
        <i val="0"/>
        <color auto="1"/>
      </font>
      <fill>
        <patternFill patternType="solid">
          <fgColor theme="4" tint="0.39994506668294322"/>
          <bgColor theme="4" tint="0.79998168889431442"/>
        </patternFill>
      </fill>
      <border>
        <top style="thin">
          <color theme="4" tint="-0.499984740745262"/>
        </top>
        <bottom/>
        <horizontal/>
      </border>
    </dxf>
    <dxf>
      <border>
        <bottom style="thin">
          <color theme="4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fill>
        <patternFill patternType="none">
          <bgColor auto="1"/>
        </patternFill>
      </fill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ill>
        <patternFill>
          <bgColor theme="2"/>
        </patternFill>
      </fill>
    </dxf>
    <dxf>
      <font>
        <b/>
        <color theme="1"/>
      </font>
      <fill>
        <patternFill>
          <bgColor theme="2"/>
        </patternFill>
      </fill>
      <border>
        <top style="double">
          <color theme="4" tint="-0.249977111117893"/>
        </top>
      </border>
    </dxf>
    <dxf>
      <font>
        <b/>
        <i val="0"/>
        <color theme="0"/>
      </font>
      <fill>
        <patternFill patternType="solid">
          <fgColor theme="4" tint="-0.249977111117893"/>
          <bgColor rgb="FF749DC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</dxfs>
  <tableStyles count="2" defaultTableStyle="TableStyleMedium2" defaultPivotStyle="EC Pivot Style">
    <tableStyle name="EC Pivot Style" table="0" count="14">
      <tableStyleElement type="wholeTable" dxfId="136"/>
      <tableStyleElement type="headerRow" dxfId="135"/>
      <tableStyleElement type="totalRow" dxfId="134"/>
      <tableStyleElement type="firstColumn" dxfId="133"/>
      <tableStyleElement type="firstRowStripe" dxfId="132"/>
      <tableStyleElement type="firstColumnStripe" dxfId="131"/>
      <tableStyleElement type="firstHeaderCell" dxfId="130"/>
      <tableStyleElement type="firstSubtotalRow" dxfId="129"/>
      <tableStyleElement type="secondSubtotalRow" dxfId="128"/>
      <tableStyleElement type="firstColumnSubheading" dxfId="127"/>
      <tableStyleElement type="firstRowSubheading" dxfId="126"/>
      <tableStyleElement type="secondRowSubheading" dxfId="125"/>
      <tableStyleElement type="pageFieldLabels" dxfId="124"/>
      <tableStyleElement type="pageFieldValues" dxfId="123"/>
    </tableStyle>
    <tableStyle name="Ed Cluster Template" pivot="0" count="7">
      <tableStyleElement type="wholeTable" dxfId="122"/>
      <tableStyleElement type="headerRow" dxfId="121"/>
      <tableStyleElement type="totalRow" dxfId="120"/>
      <tableStyleElement type="firstColumn" dxfId="119"/>
      <tableStyleElement type="lastColumn" dxfId="118"/>
      <tableStyleElement type="firstRowStripe" dxfId="117"/>
      <tableStyleElement type="firstColumnStripe" dxfId="116"/>
    </tableStyle>
  </tableStyles>
  <colors>
    <mruColors>
      <color rgb="FFBFD2E3"/>
      <color rgb="FF749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[Question1_Education_Cluster_ 5Ws_20190610.xlsx]Resultat test!Tableau croisé dynamique3</c:name>
    <c:fmtId val="1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'Resultat test'!$B$201</c:f>
              <c:strCache>
                <c:ptCount val="1"/>
                <c:pt idx="0">
                  <c:v>Total des bénéficiaires ciblé: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'Resultat test'!$A$202:$A$233</c:f>
              <c:strCache>
                <c:ptCount val="31"/>
                <c:pt idx="0">
                  <c:v>Aru</c:v>
                </c:pt>
                <c:pt idx="1">
                  <c:v>Bolobo</c:v>
                </c:pt>
                <c:pt idx="2">
                  <c:v>Boma</c:v>
                </c:pt>
                <c:pt idx="3">
                  <c:v>Bukama</c:v>
                </c:pt>
                <c:pt idx="4">
                  <c:v>Bukavu</c:v>
                </c:pt>
                <c:pt idx="5">
                  <c:v>Dekese</c:v>
                </c:pt>
                <c:pt idx="6">
                  <c:v>Demba</c:v>
                </c:pt>
                <c:pt idx="7">
                  <c:v>Dungu</c:v>
                </c:pt>
                <c:pt idx="8">
                  <c:v>Gungu</c:v>
                </c:pt>
                <c:pt idx="9">
                  <c:v>Idiofa</c:v>
                </c:pt>
                <c:pt idx="10">
                  <c:v>Idjwi</c:v>
                </c:pt>
                <c:pt idx="11">
                  <c:v>Ilebo</c:v>
                </c:pt>
                <c:pt idx="12">
                  <c:v>Kabalo</c:v>
                </c:pt>
                <c:pt idx="13">
                  <c:v>Kabeya-Kamwanga</c:v>
                </c:pt>
                <c:pt idx="14">
                  <c:v>Kamina</c:v>
                </c:pt>
                <c:pt idx="15">
                  <c:v>Kasangulu</c:v>
                </c:pt>
                <c:pt idx="16">
                  <c:v>Kasongo</c:v>
                </c:pt>
                <c:pt idx="17">
                  <c:v>Katanda</c:v>
                </c:pt>
                <c:pt idx="18">
                  <c:v>Kimvula</c:v>
                </c:pt>
                <c:pt idx="19">
                  <c:v>Lubumbashi</c:v>
                </c:pt>
                <c:pt idx="20">
                  <c:v>Lukalaba</c:v>
                </c:pt>
                <c:pt idx="21">
                  <c:v>Luozi</c:v>
                </c:pt>
                <c:pt idx="22">
                  <c:v>Lupatapata</c:v>
                </c:pt>
                <c:pt idx="23">
                  <c:v>Masi-Manimba</c:v>
                </c:pt>
                <c:pt idx="24">
                  <c:v>Mbanza-Ngungu</c:v>
                </c:pt>
                <c:pt idx="25">
                  <c:v>Mbuji-Mayi</c:v>
                </c:pt>
                <c:pt idx="26">
                  <c:v>Miabi</c:v>
                </c:pt>
                <c:pt idx="27">
                  <c:v>Mitwaba</c:v>
                </c:pt>
                <c:pt idx="28">
                  <c:v>Mweka</c:v>
                </c:pt>
                <c:pt idx="29">
                  <c:v>Pweto</c:v>
                </c:pt>
                <c:pt idx="30">
                  <c:v>Sakania</c:v>
                </c:pt>
              </c:strCache>
            </c:strRef>
          </c:cat>
          <c:val>
            <c:numRef>
              <c:f>'Resultat test'!$B$202:$B$233</c:f>
              <c:numCache>
                <c:formatCode>General</c:formatCode>
                <c:ptCount val="31"/>
                <c:pt idx="0">
                  <c:v>5950</c:v>
                </c:pt>
                <c:pt idx="1">
                  <c:v>28000</c:v>
                </c:pt>
                <c:pt idx="2">
                  <c:v>4182</c:v>
                </c:pt>
                <c:pt idx="3">
                  <c:v>4300</c:v>
                </c:pt>
                <c:pt idx="4">
                  <c:v>1500</c:v>
                </c:pt>
                <c:pt idx="5">
                  <c:v>9117</c:v>
                </c:pt>
                <c:pt idx="6">
                  <c:v>8100</c:v>
                </c:pt>
                <c:pt idx="7">
                  <c:v>11067</c:v>
                </c:pt>
                <c:pt idx="8">
                  <c:v>25000</c:v>
                </c:pt>
                <c:pt idx="9">
                  <c:v>3000</c:v>
                </c:pt>
                <c:pt idx="10">
                  <c:v>600</c:v>
                </c:pt>
                <c:pt idx="11">
                  <c:v>13880</c:v>
                </c:pt>
                <c:pt idx="12">
                  <c:v>1000</c:v>
                </c:pt>
                <c:pt idx="13">
                  <c:v>15554</c:v>
                </c:pt>
                <c:pt idx="14">
                  <c:v>4806</c:v>
                </c:pt>
                <c:pt idx="15">
                  <c:v>800</c:v>
                </c:pt>
                <c:pt idx="16">
                  <c:v>2000</c:v>
                </c:pt>
                <c:pt idx="17">
                  <c:v>46169</c:v>
                </c:pt>
                <c:pt idx="18">
                  <c:v>1301</c:v>
                </c:pt>
                <c:pt idx="19">
                  <c:v>5950</c:v>
                </c:pt>
                <c:pt idx="20">
                  <c:v>8845</c:v>
                </c:pt>
                <c:pt idx="21">
                  <c:v>5579</c:v>
                </c:pt>
                <c:pt idx="22">
                  <c:v>14653</c:v>
                </c:pt>
                <c:pt idx="23">
                  <c:v>2000</c:v>
                </c:pt>
                <c:pt idx="24">
                  <c:v>6721</c:v>
                </c:pt>
                <c:pt idx="25">
                  <c:v>17251</c:v>
                </c:pt>
                <c:pt idx="26">
                  <c:v>8836</c:v>
                </c:pt>
                <c:pt idx="27">
                  <c:v>11300</c:v>
                </c:pt>
                <c:pt idx="28">
                  <c:v>14596</c:v>
                </c:pt>
                <c:pt idx="29">
                  <c:v>10380</c:v>
                </c:pt>
                <c:pt idx="30">
                  <c:v>7690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2-4110-A3DD-7AB75BDD0728}"/>
            </c:ext>
          </c:extLst>
        </c:ser>
        <c:ser>
          <c:idx val="1"/>
          <c:order val="1"/>
          <c:tx>
            <c:strRef>
              <c:f>'Resultat test'!$C$201</c:f>
              <c:strCache>
                <c:ptCount val="1"/>
                <c:pt idx="0">
                  <c:v>Total des bénéficiaires atteints: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'Resultat test'!$A$202:$A$233</c:f>
              <c:strCache>
                <c:ptCount val="31"/>
                <c:pt idx="0">
                  <c:v>Aru</c:v>
                </c:pt>
                <c:pt idx="1">
                  <c:v>Bolobo</c:v>
                </c:pt>
                <c:pt idx="2">
                  <c:v>Boma</c:v>
                </c:pt>
                <c:pt idx="3">
                  <c:v>Bukama</c:v>
                </c:pt>
                <c:pt idx="4">
                  <c:v>Bukavu</c:v>
                </c:pt>
                <c:pt idx="5">
                  <c:v>Dekese</c:v>
                </c:pt>
                <c:pt idx="6">
                  <c:v>Demba</c:v>
                </c:pt>
                <c:pt idx="7">
                  <c:v>Dungu</c:v>
                </c:pt>
                <c:pt idx="8">
                  <c:v>Gungu</c:v>
                </c:pt>
                <c:pt idx="9">
                  <c:v>Idiofa</c:v>
                </c:pt>
                <c:pt idx="10">
                  <c:v>Idjwi</c:v>
                </c:pt>
                <c:pt idx="11">
                  <c:v>Ilebo</c:v>
                </c:pt>
                <c:pt idx="12">
                  <c:v>Kabalo</c:v>
                </c:pt>
                <c:pt idx="13">
                  <c:v>Kabeya-Kamwanga</c:v>
                </c:pt>
                <c:pt idx="14">
                  <c:v>Kamina</c:v>
                </c:pt>
                <c:pt idx="15">
                  <c:v>Kasangulu</c:v>
                </c:pt>
                <c:pt idx="16">
                  <c:v>Kasongo</c:v>
                </c:pt>
                <c:pt idx="17">
                  <c:v>Katanda</c:v>
                </c:pt>
                <c:pt idx="18">
                  <c:v>Kimvula</c:v>
                </c:pt>
                <c:pt idx="19">
                  <c:v>Lubumbashi</c:v>
                </c:pt>
                <c:pt idx="20">
                  <c:v>Lukalaba</c:v>
                </c:pt>
                <c:pt idx="21">
                  <c:v>Luozi</c:v>
                </c:pt>
                <c:pt idx="22">
                  <c:v>Lupatapata</c:v>
                </c:pt>
                <c:pt idx="23">
                  <c:v>Masi-Manimba</c:v>
                </c:pt>
                <c:pt idx="24">
                  <c:v>Mbanza-Ngungu</c:v>
                </c:pt>
                <c:pt idx="25">
                  <c:v>Mbuji-Mayi</c:v>
                </c:pt>
                <c:pt idx="26">
                  <c:v>Miabi</c:v>
                </c:pt>
                <c:pt idx="27">
                  <c:v>Mitwaba</c:v>
                </c:pt>
                <c:pt idx="28">
                  <c:v>Mweka</c:v>
                </c:pt>
                <c:pt idx="29">
                  <c:v>Pweto</c:v>
                </c:pt>
                <c:pt idx="30">
                  <c:v>Sakania</c:v>
                </c:pt>
              </c:strCache>
            </c:strRef>
          </c:cat>
          <c:val>
            <c:numRef>
              <c:f>'Resultat test'!$C$202:$C$233</c:f>
              <c:numCache>
                <c:formatCode>0</c:formatCode>
                <c:ptCount val="31"/>
                <c:pt idx="0">
                  <c:v>0</c:v>
                </c:pt>
                <c:pt idx="1">
                  <c:v>14500</c:v>
                </c:pt>
                <c:pt idx="2">
                  <c:v>311</c:v>
                </c:pt>
                <c:pt idx="3">
                  <c:v>4016</c:v>
                </c:pt>
                <c:pt idx="4">
                  <c:v>1493</c:v>
                </c:pt>
                <c:pt idx="5">
                  <c:v>4300</c:v>
                </c:pt>
                <c:pt idx="6">
                  <c:v>4500</c:v>
                </c:pt>
                <c:pt idx="7">
                  <c:v>1200</c:v>
                </c:pt>
                <c:pt idx="8">
                  <c:v>11200</c:v>
                </c:pt>
                <c:pt idx="9">
                  <c:v>2200</c:v>
                </c:pt>
                <c:pt idx="10">
                  <c:v>571</c:v>
                </c:pt>
                <c:pt idx="11">
                  <c:v>3200</c:v>
                </c:pt>
                <c:pt idx="12">
                  <c:v>600</c:v>
                </c:pt>
                <c:pt idx="13">
                  <c:v>5700</c:v>
                </c:pt>
                <c:pt idx="14">
                  <c:v>200</c:v>
                </c:pt>
                <c:pt idx="15">
                  <c:v>769</c:v>
                </c:pt>
                <c:pt idx="16">
                  <c:v>1100</c:v>
                </c:pt>
                <c:pt idx="17">
                  <c:v>20378</c:v>
                </c:pt>
                <c:pt idx="19">
                  <c:v>5328</c:v>
                </c:pt>
                <c:pt idx="20">
                  <c:v>5000</c:v>
                </c:pt>
                <c:pt idx="22">
                  <c:v>7400</c:v>
                </c:pt>
                <c:pt idx="23">
                  <c:v>1300</c:v>
                </c:pt>
                <c:pt idx="25">
                  <c:v>6585</c:v>
                </c:pt>
                <c:pt idx="26">
                  <c:v>4580</c:v>
                </c:pt>
                <c:pt idx="27">
                  <c:v>10881</c:v>
                </c:pt>
                <c:pt idx="28">
                  <c:v>2300</c:v>
                </c:pt>
                <c:pt idx="29">
                  <c:v>9581</c:v>
                </c:pt>
                <c:pt idx="30">
                  <c:v>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32-4110-A3DD-7AB75BDD0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205840"/>
        <c:axId val="974229136"/>
      </c:barChart>
      <c:catAx>
        <c:axId val="974205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4229136"/>
        <c:crosses val="autoZero"/>
        <c:auto val="1"/>
        <c:lblAlgn val="ctr"/>
        <c:lblOffset val="100"/>
        <c:noMultiLvlLbl val="0"/>
      </c:catAx>
      <c:valAx>
        <c:axId val="97422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4205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[Question1_Education_Cluster_ 5Ws_20190610.xlsx]Resultat test!Tableau croisé dynamique4</c:name>
    <c:fmtId val="1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'Resultat test'!$B$238:$B$239</c:f>
              <c:strCache>
                <c:ptCount val="1"/>
                <c:pt idx="0">
                  <c:v>Prévu: Financé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'Resultat test'!$A$240:$A$250</c:f>
              <c:multiLvlStrCache>
                <c:ptCount val="5"/>
                <c:lvl>
                  <c:pt idx="0">
                    <c:v>World Vision International</c:v>
                  </c:pt>
                  <c:pt idx="1">
                    <c:v>World Vision International</c:v>
                  </c:pt>
                  <c:pt idx="2">
                    <c:v>Ministère de l’Enseignement Primaire, Secondaire et Professionnel</c:v>
                  </c:pt>
                  <c:pt idx="3">
                    <c:v>Ministère de l’Enseignement Primaire, Secondaire et Professionnel</c:v>
                  </c:pt>
                  <c:pt idx="4">
                    <c:v>World Vision International</c:v>
                  </c:pt>
                </c:lvl>
                <c:lvl>
                  <c:pt idx="0">
                    <c:v>DANIDA</c:v>
                  </c:pt>
                  <c:pt idx="1">
                    <c:v>ECW</c:v>
                  </c:pt>
                  <c:pt idx="2">
                    <c:v>EU</c:v>
                  </c:pt>
                  <c:pt idx="3">
                    <c:v>Japan</c:v>
                  </c:pt>
                  <c:pt idx="4">
                    <c:v>NMFA</c:v>
                  </c:pt>
                </c:lvl>
              </c:multiLvlStrCache>
            </c:multiLvlStrRef>
          </c:cat>
          <c:val>
            <c:numRef>
              <c:f>'Resultat test'!$B$240:$B$250</c:f>
              <c:numCache>
                <c:formatCode>General</c:formatCode>
                <c:ptCount val="5"/>
                <c:pt idx="0">
                  <c:v>13</c:v>
                </c:pt>
                <c:pt idx="1">
                  <c:v>11</c:v>
                </c:pt>
                <c:pt idx="2">
                  <c:v>11</c:v>
                </c:pt>
                <c:pt idx="3">
                  <c:v>16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C-460E-B531-A5DF3E9F7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216656"/>
        <c:axId val="974220400"/>
      </c:barChart>
      <c:catAx>
        <c:axId val="974216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4220400"/>
        <c:crosses val="autoZero"/>
        <c:auto val="1"/>
        <c:lblAlgn val="ctr"/>
        <c:lblOffset val="100"/>
        <c:noMultiLvlLbl val="0"/>
      </c:catAx>
      <c:valAx>
        <c:axId val="97422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74216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3143249</xdr:colOff>
      <xdr:row>200</xdr:row>
      <xdr:rowOff>123825</xdr:rowOff>
    </xdr:from>
    <xdr:to>
      <xdr:col>4</xdr:col>
      <xdr:colOff>2524124</xdr:colOff>
      <xdr:row>217</xdr:row>
      <xdr:rowOff>180975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819150</xdr:colOff>
      <xdr:row>234</xdr:row>
      <xdr:rowOff>133350</xdr:rowOff>
    </xdr:from>
    <xdr:to>
      <xdr:col>5</xdr:col>
      <xdr:colOff>361950</xdr:colOff>
      <xdr:row>248</xdr:row>
      <xdr:rowOff>76200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lp Desk" refreshedDate="42941.555163078701" createdVersion="6" refreshedVersion="6" minRefreshableVersion="3" recordCount="320">
  <cacheSource type="worksheet">
    <worksheetSource name="Table1"/>
  </cacheSource>
  <cacheFields count="35">
    <cacheField name="Day, Month, Year_x000a_ (DD-MM-YY)" numFmtId="169">
      <sharedItems containsNonDate="0" containsDate="1" containsString="0" containsBlank="1" minDate="2018-10-31T00:00:00" maxDate="2018-11-01T00:00:00"/>
    </cacheField>
    <cacheField name="_x000a_Date de clôture" numFmtId="169">
      <sharedItems containsSemiMixedTypes="0" containsNonDate="0" containsDate="1" containsString="0" minDate="2019-05-31T00:00:00" maxDate="2019-06-01T00:00:00"/>
    </cacheField>
    <cacheField name="Organisation Déclarante" numFmtId="0">
      <sharedItems count="9">
        <s v="Association pour le Développement Social et la Sauvegarde de l'Environnement"/>
        <s v="UNICEF"/>
        <s v="Actions et Interventions pour le Développement et l'Encadrement Social"/>
        <s v="PLAN International"/>
        <s v="Save the Children"/>
        <s v="Norwegian Refugee Council"/>
        <s v="Adventist Development And Relief Agency"/>
        <s v="World Vision International"/>
        <s v="Actions Humanitaires et D'Aide au Developpment Integre"/>
      </sharedItems>
    </cacheField>
    <cacheField name="Acronyme" numFmtId="0">
      <sharedItems count="9">
        <s v="ADSSE"/>
        <s v="UNICEF"/>
        <s v="AIDES"/>
        <s v="Plan Int"/>
        <s v="SCI"/>
        <s v="NRC"/>
        <s v="ADRA"/>
        <s v="WVI"/>
        <s v="AHADI-RDCongo"/>
      </sharedItems>
    </cacheField>
    <cacheField name="Type d’organisation" numFmtId="0">
      <sharedItems/>
    </cacheField>
    <cacheField name="Gestionnaire du projet" numFmtId="0">
      <sharedItems count="6">
        <s v="Save the Children"/>
        <s v="UNICEF"/>
        <s v="PLAN International"/>
        <s v="Norwegian Refugee Council"/>
        <s v="Adventist Development And Relief Agency"/>
        <s v="World Vision International"/>
      </sharedItems>
    </cacheField>
    <cacheField name="Partenaire d’exécution" numFmtId="0">
      <sharedItems count="12">
        <s v="Association pour le Développement Social et la Sauvegarde de l'Environnement"/>
        <s v="Ministère de l’Enseignement Primaire, Secondaire et Professionnel"/>
        <s v="Actions et Interventions pour le Développement et l'Encadrement Social"/>
        <s v="Espoir d'une vie meilleure au Congo"/>
        <s v="Actions Humanitaires et D'Aide au Developpment Integre"/>
        <s v="Norwegian Refugee Council"/>
        <s v="Save the Children"/>
        <s v="Amis du développement"/>
        <s v="Adventist Development And Relief Agency"/>
        <s v="World Vision International"/>
        <s v="Action pour le Développement Intégré"/>
        <s v="Les mères du Congo"/>
      </sharedItems>
    </cacheField>
    <cacheField name="Donor" numFmtId="0">
      <sharedItems count="9">
        <s v="ECW"/>
        <s v="DFID"/>
        <s v="DANIDA"/>
        <s v="Private"/>
        <s v="NMFA"/>
        <s v="EU"/>
        <s v="UNICEF"/>
        <s v="CHF"/>
        <s v="Japan"/>
      </sharedItems>
    </cacheField>
    <cacheField name="Province" numFmtId="0">
      <sharedItems count="9">
        <s v="Nord-Kivu"/>
        <s v="Tanganyika"/>
        <s v="Kasaï"/>
        <s v="Haut-Katanga"/>
        <s v="Maniema"/>
        <s v="Sud-Kivu"/>
        <s v="Kasaï-Central"/>
        <s v="Kasaï-Oriental"/>
        <s v="Ituri"/>
      </sharedItems>
    </cacheField>
    <cacheField name="PCODE1" numFmtId="0">
      <sharedItems/>
    </cacheField>
    <cacheField name="Territoire" numFmtId="0">
      <sharedItems count="34">
        <s v="Kabalo"/>
        <s v="Kabinda"/>
        <s v="Kasongo"/>
        <s v="Masi-Manimba"/>
        <s v="Gungu"/>
        <s v="Idiofa"/>
        <s v="Kabeya-Kamwanga"/>
        <s v="Bukama"/>
        <s v="Lubumbashi"/>
        <s v="Katanda"/>
        <s v="Lukalaba"/>
        <s v="Lupatapata"/>
        <s v="Bukavu"/>
        <s v="Idjwi"/>
        <s v="Mwenga"/>
        <s v="Aru"/>
        <s v="Kamina"/>
        <s v="Dungu"/>
        <s v="Boma"/>
        <s v="Kimvula"/>
        <s v="Luozi"/>
        <s v="Mbanza-Ngungu"/>
        <s v="Bolobo"/>
        <s v="Kasangulu"/>
        <s v="Pweto"/>
        <s v="Sakania"/>
        <s v="Demba"/>
        <s v="Ilebo"/>
        <s v="Mweka"/>
        <s v="Dekese"/>
        <s v="Mbuji-Mayi"/>
        <s v="Miabi"/>
        <s v="Mitwaba"/>
        <s v="Ngandajika"/>
      </sharedItems>
    </cacheField>
    <cacheField name="PCODE2" numFmtId="0">
      <sharedItems/>
    </cacheField>
    <cacheField name="Commune" numFmtId="0">
      <sharedItems containsNonDate="0" containsString="0" containsBlank="1"/>
    </cacheField>
    <cacheField name="PCODE3" numFmtId="0">
      <sharedItems/>
    </cacheField>
    <cacheField name="[Admin4]" numFmtId="0">
      <sharedItems containsNonDate="0" containsString="0" containsBlank="1"/>
    </cacheField>
    <cacheField name="PCODE4" numFmtId="0">
      <sharedItems/>
    </cacheField>
    <cacheField name="Latitude" numFmtId="0">
      <sharedItems/>
    </cacheField>
    <cacheField name="Longitude" numFmtId="0">
      <sharedItems/>
    </cacheField>
    <cacheField name="Name of school / learning center" numFmtId="0">
      <sharedItems containsNonDate="0" containsString="0" containsBlank="1"/>
    </cacheField>
    <cacheField name="Type of school/ learning center" numFmtId="0">
      <sharedItems containsNonDate="0" containsString="0" containsBlank="1"/>
    </cacheField>
    <cacheField name="Type of education" numFmtId="0">
      <sharedItems containsNonDate="0" containsString="0" containsBlank="1"/>
    </cacheField>
    <cacheField name="Activité" numFmtId="0">
      <sharedItems count="6">
        <s v="Distribution de kits de DPE"/>
        <s v="Distribution de matériel d’apprentissage"/>
        <s v="Formation des enseignants : Assistance psychosociale"/>
        <s v="Formation des enseignants : Sensibilisation aux dangers des mines"/>
        <s v="Mise en place de salles de classe temporaires"/>
        <s v="Réhabilitation de salles de classe"/>
      </sharedItems>
    </cacheField>
    <cacheField name="Unité" numFmtId="0">
      <sharedItems/>
    </cacheField>
    <cacheField name="Cible" numFmtId="0">
      <sharedItems containsString="0" containsBlank="1" containsNumber="1" containsInteger="1" minValue="10" maxValue="75"/>
    </cacheField>
    <cacheField name="Achevées" numFmtId="0">
      <sharedItems containsString="0" containsBlank="1" containsNumber="1" containsInteger="1" minValue="0" maxValue="64"/>
    </cacheField>
    <cacheField name="TOTAL DES BÉNÉFICIAIRES CIBLÉS" numFmtId="1">
      <sharedItems containsSemiMixedTypes="0" containsString="0" containsNumber="1" containsInteger="1" minValue="20" maxValue="7500"/>
    </cacheField>
    <cacheField name="TOTAL DES BÉNÉFICIAIRES ATTEINTS" numFmtId="1">
      <sharedItems containsString="0" containsBlank="1" containsNumber="1" minValue="0" maxValue="6436"/>
    </cacheField>
    <cacheField name="Garçons" numFmtId="1">
      <sharedItems containsString="0" containsBlank="1" containsNumber="1" minValue="0" maxValue="3200"/>
    </cacheField>
    <cacheField name="Fillles" numFmtId="1">
      <sharedItems containsString="0" containsBlank="1" containsNumber="1" minValue="0" maxValue="1052"/>
    </cacheField>
    <cacheField name="Hommes +18" numFmtId="1">
      <sharedItems containsString="0" containsBlank="1" containsNumber="1" minValue="0" maxValue="100"/>
    </cacheField>
    <cacheField name="Femmes +18" numFmtId="1">
      <sharedItems containsString="0" containsBlank="1" containsNumber="1" minValue="0" maxValue="100"/>
    </cacheField>
    <cacheField name="Statut" numFmtId="0">
      <sharedItems count="2">
        <s v="En cours"/>
        <s v="Prévu: Financé"/>
      </sharedItems>
    </cacheField>
    <cacheField name="Date du début d'activité _x000a_(DD-MM-AA)" numFmtId="14">
      <sharedItems containsSemiMixedTypes="0" containsNonDate="0" containsDate="1" containsString="0" minDate="2019-01-01T00:00:00" maxDate="2019-05-02T00:00:00"/>
    </cacheField>
    <cacheField name="Date de fin d'activité_x000a_(DD-MM-YY)" numFmtId="14">
      <sharedItems containsSemiMixedTypes="0" containsNonDate="0" containsDate="1" containsString="0" minDate="2019-06-30T00:00:00" maxDate="2020-01-01T00:00:00"/>
    </cacheField>
    <cacheField name="Commentaires" numFmtId="1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0">
  <r>
    <d v="2018-10-31T00:00:00"/>
    <d v="2019-05-31T00:00:00"/>
    <x v="0"/>
    <x v="0"/>
    <s v="ONG nationale"/>
    <x v="0"/>
    <x v="0"/>
    <x v="0"/>
    <x v="0"/>
    <s v="CD61"/>
    <x v="0"/>
    <s v="CD6110"/>
    <m/>
    <e v="#N/A"/>
    <m/>
    <e v="#N/A"/>
    <s v=""/>
    <s v=""/>
    <m/>
    <m/>
    <m/>
    <x v="0"/>
    <s v="# de kits et d'enfants"/>
    <m/>
    <m/>
    <n v="300"/>
    <n v="100"/>
    <n v="50"/>
    <n v="2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0"/>
    <x v="1"/>
    <s v="CD74"/>
    <x v="1"/>
    <s v="CD7408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0"/>
    <x v="1"/>
    <s v="CD74"/>
    <x v="2"/>
    <s v="CD7410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0"/>
    <x v="1"/>
    <s v="CD74"/>
    <x v="3"/>
    <s v="CD7403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0"/>
    <x v="1"/>
    <s v="CD74"/>
    <x v="3"/>
    <s v="CD7403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0"/>
    <s v="# de kits et d'enfants"/>
    <m/>
    <m/>
    <n v="100"/>
    <n v="50"/>
    <n v="25"/>
    <n v="12.5"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0"/>
    <x v="2"/>
    <s v="CD92"/>
    <x v="6"/>
    <s v="CD9206"/>
    <m/>
    <e v="#N/A"/>
    <m/>
    <e v="#N/A"/>
    <s v=""/>
    <s v=""/>
    <m/>
    <m/>
    <m/>
    <x v="0"/>
    <s v="# de kits et d'enfants"/>
    <m/>
    <m/>
    <n v="200"/>
    <n v="100"/>
    <n v="50"/>
    <n v="25"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0"/>
    <x v="2"/>
    <s v="CD92"/>
    <x v="6"/>
    <s v="CD9206"/>
    <m/>
    <e v="#N/A"/>
    <m/>
    <e v="#N/A"/>
    <s v=""/>
    <s v=""/>
    <m/>
    <m/>
    <m/>
    <x v="0"/>
    <s v="# de kits et d'enfants"/>
    <m/>
    <m/>
    <n v="100"/>
    <n v="75"/>
    <n v="37.5"/>
    <n v="18.75"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0"/>
    <x v="3"/>
    <s v="CD71"/>
    <x v="7"/>
    <s v="CD7106"/>
    <m/>
    <e v="#N/A"/>
    <m/>
    <e v="#N/A"/>
    <s v=""/>
    <s v=""/>
    <m/>
    <m/>
    <m/>
    <x v="0"/>
    <s v="# de kits et d'enfants"/>
    <m/>
    <m/>
    <n v="50"/>
    <n v="50"/>
    <n v="25"/>
    <n v="12.5"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0"/>
    <x v="3"/>
    <s v="CD71"/>
    <x v="7"/>
    <s v="CD7106"/>
    <m/>
    <e v="#N/A"/>
    <m/>
    <e v="#N/A"/>
    <s v=""/>
    <s v=""/>
    <m/>
    <m/>
    <m/>
    <x v="0"/>
    <s v="# de kits et d'enfants"/>
    <m/>
    <m/>
    <n v="100"/>
    <n v="0"/>
    <n v="0"/>
    <n v="0"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0"/>
    <x v="3"/>
    <s v="CD71"/>
    <x v="8"/>
    <s v="CD7105"/>
    <m/>
    <e v="#N/A"/>
    <m/>
    <e v="#N/A"/>
    <s v=""/>
    <s v=""/>
    <m/>
    <m/>
    <m/>
    <x v="0"/>
    <s v="# de kits et d'enfants"/>
    <m/>
    <m/>
    <n v="200"/>
    <n v="100"/>
    <n v="50"/>
    <n v="25"/>
    <m/>
    <m/>
    <x v="0"/>
    <d v="2019-01-01T00:00:00"/>
    <d v="2019-12-31T00:00:00"/>
    <m/>
  </r>
  <r>
    <d v="2018-10-31T00:00:00"/>
    <d v="2019-05-31T00:00:00"/>
    <x v="3"/>
    <x v="3"/>
    <s v="ONG internationale"/>
    <x v="2"/>
    <x v="1"/>
    <x v="0"/>
    <x v="2"/>
    <s v="CD92"/>
    <x v="9"/>
    <s v="CD9202"/>
    <m/>
    <e v="#N/A"/>
    <m/>
    <e v="#N/A"/>
    <s v=""/>
    <s v=""/>
    <m/>
    <m/>
    <m/>
    <x v="0"/>
    <s v="# de kits et d'enfants"/>
    <m/>
    <m/>
    <n v="3500"/>
    <n v="2000"/>
    <n v="1000"/>
    <n v="500"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10"/>
    <e v="#N/A"/>
    <m/>
    <e v="#N/A"/>
    <m/>
    <e v="#N/A"/>
    <s v=""/>
    <s v=""/>
    <m/>
    <m/>
    <m/>
    <x v="0"/>
    <s v="# de kits et d'enfants"/>
    <m/>
    <m/>
    <n v="500"/>
    <n v="0"/>
    <n v="0"/>
    <n v="0"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11"/>
    <e v="#N/A"/>
    <m/>
    <e v="#N/A"/>
    <m/>
    <e v="#N/A"/>
    <s v=""/>
    <s v=""/>
    <m/>
    <m/>
    <m/>
    <x v="0"/>
    <s v="# de kits et d'enfants"/>
    <m/>
    <m/>
    <n v="500"/>
    <n v="0"/>
    <n v="0"/>
    <n v="0"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6"/>
    <e v="#N/A"/>
    <m/>
    <e v="#N/A"/>
    <m/>
    <e v="#N/A"/>
    <s v=""/>
    <s v=""/>
    <m/>
    <m/>
    <m/>
    <x v="0"/>
    <s v="# de kits et d'enfants"/>
    <m/>
    <m/>
    <n v="500"/>
    <n v="0"/>
    <n v="0"/>
    <n v="0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2"/>
    <s v="CD6312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2"/>
    <s v="CD6312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2"/>
    <s v="CD6312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2"/>
    <s v="CD6312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3"/>
    <s v="CD63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3"/>
    <s v="CD63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3"/>
    <s v="CD63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3"/>
    <s v="CD63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2"/>
    <x v="4"/>
    <s v="CD63"/>
    <x v="13"/>
    <s v="CD63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3"/>
    <x v="4"/>
    <s v="CD63"/>
    <x v="14"/>
    <s v="CD6307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3"/>
    <x v="4"/>
    <s v="CD63"/>
    <x v="14"/>
    <s v="CD6307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3"/>
    <x v="4"/>
    <s v="CD63"/>
    <x v="14"/>
    <s v="CD6307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4"/>
    <x v="4"/>
    <s v="ONG internationale"/>
    <x v="0"/>
    <x v="4"/>
    <x v="3"/>
    <x v="4"/>
    <s v="CD63"/>
    <x v="14"/>
    <s v="CD6307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6"/>
    <s v="CD6201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7"/>
    <s v="CD6210"/>
    <m/>
    <e v="#N/A"/>
    <m/>
    <e v="#N/A"/>
    <s v=""/>
    <s v=""/>
    <m/>
    <m/>
    <m/>
    <x v="0"/>
    <s v="# de kits et d'enfants"/>
    <m/>
    <m/>
    <n v="125"/>
    <n v="50"/>
    <n v="25"/>
    <n v="12.5"/>
    <m/>
    <m/>
    <x v="0"/>
    <d v="2019-01-15T00:00:00"/>
    <d v="2019-06-30T00:00:00"/>
    <m/>
  </r>
  <r>
    <m/>
    <d v="2019-05-31T00:00:00"/>
    <x v="1"/>
    <x v="1"/>
    <s v="Agence ONU"/>
    <x v="1"/>
    <x v="1"/>
    <x v="5"/>
    <x v="2"/>
    <s v="CD92"/>
    <x v="9"/>
    <s v="CD9202"/>
    <m/>
    <e v="#N/A"/>
    <m/>
    <e v="#N/A"/>
    <s v=""/>
    <s v=""/>
    <m/>
    <m/>
    <m/>
    <x v="0"/>
    <s v="# de kits et d'enfants"/>
    <m/>
    <m/>
    <n v="1708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2"/>
    <s v="CD92"/>
    <x v="10"/>
    <s v="CD9203"/>
    <m/>
    <e v="#N/A"/>
    <m/>
    <e v="#N/A"/>
    <s v=""/>
    <s v=""/>
    <m/>
    <m/>
    <m/>
    <x v="0"/>
    <s v="# de kits et d'enfants"/>
    <m/>
    <m/>
    <n v="300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2"/>
    <s v="CD92"/>
    <x v="10"/>
    <s v="CD9203"/>
    <m/>
    <e v="#N/A"/>
    <m/>
    <e v="#N/A"/>
    <s v=""/>
    <s v=""/>
    <m/>
    <m/>
    <m/>
    <x v="0"/>
    <s v="# de kits et d'enfants"/>
    <m/>
    <m/>
    <n v="311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2"/>
    <s v="CD92"/>
    <x v="6"/>
    <s v="CD9206"/>
    <m/>
    <e v="#N/A"/>
    <m/>
    <e v="#N/A"/>
    <s v=""/>
    <s v=""/>
    <m/>
    <m/>
    <m/>
    <x v="0"/>
    <s v="# de kits et d'enfants"/>
    <m/>
    <m/>
    <n v="553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2"/>
    <s v="CD92"/>
    <x v="6"/>
    <s v="CD9206"/>
    <m/>
    <e v="#N/A"/>
    <m/>
    <e v="#N/A"/>
    <s v=""/>
    <s v=""/>
    <m/>
    <m/>
    <m/>
    <x v="0"/>
    <s v="# de kits et d'enfants"/>
    <m/>
    <m/>
    <n v="3460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5"/>
    <s v="CD6205"/>
    <m/>
    <e v="#N/A"/>
    <m/>
    <e v="#N/A"/>
    <s v=""/>
    <s v=""/>
    <m/>
    <m/>
    <m/>
    <x v="0"/>
    <s v="# de kits et d'enfants"/>
    <m/>
    <m/>
    <n v="304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5"/>
    <s v="CD6205"/>
    <m/>
    <e v="#N/A"/>
    <m/>
    <e v="#N/A"/>
    <s v=""/>
    <s v=""/>
    <m/>
    <m/>
    <m/>
    <x v="0"/>
    <s v="# de kits et d'enfants"/>
    <m/>
    <m/>
    <n v="2168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7"/>
    <s v="CD6210"/>
    <m/>
    <e v="#N/A"/>
    <m/>
    <e v="#N/A"/>
    <s v=""/>
    <s v=""/>
    <m/>
    <m/>
    <m/>
    <x v="0"/>
    <s v="# de kits et d'enfants"/>
    <m/>
    <m/>
    <n v="3572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6"/>
    <s v="CD6201"/>
    <m/>
    <e v="#N/A"/>
    <m/>
    <e v="#N/A"/>
    <s v=""/>
    <s v=""/>
    <m/>
    <m/>
    <m/>
    <x v="0"/>
    <s v="# de kits et d'enfants"/>
    <m/>
    <m/>
    <n v="364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6"/>
    <s v="CD6201"/>
    <m/>
    <e v="#N/A"/>
    <m/>
    <e v="#N/A"/>
    <s v=""/>
    <s v=""/>
    <m/>
    <m/>
    <m/>
    <x v="0"/>
    <s v="# de kits et d'enfants"/>
    <m/>
    <m/>
    <n v="506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5"/>
    <x v="5"/>
    <s v="CD62"/>
    <x v="15"/>
    <s v="CD6205"/>
    <m/>
    <e v="#N/A"/>
    <m/>
    <e v="#N/A"/>
    <s v=""/>
    <s v=""/>
    <m/>
    <m/>
    <m/>
    <x v="0"/>
    <s v="# de kits et d'enfants"/>
    <m/>
    <m/>
    <n v="240"/>
    <m/>
    <m/>
    <m/>
    <m/>
    <m/>
    <x v="1"/>
    <d v="2019-05-01T00:00:00"/>
    <d v="2019-06-30T00:00:00"/>
    <m/>
  </r>
  <r>
    <m/>
    <d v="2019-05-31T00:00:00"/>
    <x v="4"/>
    <x v="4"/>
    <s v="ONG internationale"/>
    <x v="0"/>
    <x v="6"/>
    <x v="0"/>
    <x v="6"/>
    <s v="CD91"/>
    <x v="18"/>
    <s v="CD9101"/>
    <m/>
    <e v="#N/A"/>
    <m/>
    <e v="#N/A"/>
    <s v=""/>
    <s v=""/>
    <m/>
    <m/>
    <m/>
    <x v="0"/>
    <s v="# de kits et d'enfants"/>
    <m/>
    <m/>
    <n v="300"/>
    <n v="214"/>
    <n v="52.5"/>
    <n v="52.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6"/>
    <s v="CD91"/>
    <x v="18"/>
    <s v="CD9101"/>
    <m/>
    <e v="#N/A"/>
    <m/>
    <e v="#N/A"/>
    <s v=""/>
    <s v=""/>
    <m/>
    <m/>
    <m/>
    <x v="0"/>
    <s v="# de kits et d'enfants"/>
    <m/>
    <m/>
    <n v="250"/>
    <n v="223"/>
    <n v="70"/>
    <n v="70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6"/>
    <s v="CD91"/>
    <x v="19"/>
    <s v="CD9103"/>
    <m/>
    <e v="#N/A"/>
    <m/>
    <e v="#N/A"/>
    <s v=""/>
    <s v=""/>
    <m/>
    <m/>
    <m/>
    <x v="0"/>
    <s v="# de kits et d'enfants"/>
    <m/>
    <m/>
    <n v="150"/>
    <n v="137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7"/>
    <s v="CD82"/>
    <x v="20"/>
    <s v="CD8209"/>
    <m/>
    <e v="#N/A"/>
    <m/>
    <e v="#N/A"/>
    <s v=""/>
    <s v=""/>
    <m/>
    <m/>
    <m/>
    <x v="0"/>
    <s v="# de kits et d'enfants"/>
    <m/>
    <m/>
    <n v="500"/>
    <n v="484"/>
    <n v="52.5"/>
    <n v="52.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7"/>
    <s v="CD82"/>
    <x v="21"/>
    <s v="CD8201"/>
    <m/>
    <e v="#N/A"/>
    <m/>
    <e v="#N/A"/>
    <s v=""/>
    <s v=""/>
    <m/>
    <m/>
    <m/>
    <x v="0"/>
    <s v="# de kits et d'enfants"/>
    <m/>
    <m/>
    <n v="400"/>
    <n v="377"/>
    <n v="52.5"/>
    <n v="52.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3"/>
    <s v="CD71"/>
    <x v="21"/>
    <e v="#N/A"/>
    <m/>
    <e v="#N/A"/>
    <m/>
    <e v="#N/A"/>
    <s v=""/>
    <s v=""/>
    <m/>
    <m/>
    <m/>
    <x v="0"/>
    <s v="# de kits et d'enfants"/>
    <m/>
    <m/>
    <n v="450"/>
    <n v="463.1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4"/>
    <s v="CD63"/>
    <x v="12"/>
    <s v="CD6312"/>
    <m/>
    <e v="#N/A"/>
    <m/>
    <e v="#N/A"/>
    <s v=""/>
    <s v=""/>
    <m/>
    <m/>
    <m/>
    <x v="0"/>
    <s v="# de kits et d'enfants"/>
    <m/>
    <m/>
    <n v="550"/>
    <n v="521.79999999999995"/>
    <n v="122.5"/>
    <n v="122.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4"/>
    <s v="CD63"/>
    <x v="13"/>
    <s v="CD6301"/>
    <m/>
    <e v="#N/A"/>
    <m/>
    <e v="#N/A"/>
    <s v=""/>
    <s v=""/>
    <m/>
    <m/>
    <m/>
    <x v="0"/>
    <s v="# de kits et d'enfants"/>
    <m/>
    <m/>
    <n v="600"/>
    <n v="580.5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4"/>
    <s v="CD63"/>
    <x v="14"/>
    <s v="CD6307"/>
    <m/>
    <e v="#N/A"/>
    <m/>
    <e v="#N/A"/>
    <s v=""/>
    <s v=""/>
    <m/>
    <m/>
    <m/>
    <x v="0"/>
    <s v="# de kits et d'enfants"/>
    <m/>
    <m/>
    <n v="700"/>
    <n v="639.20000000000005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1"/>
    <s v="CD74"/>
    <x v="22"/>
    <s v="CD7406"/>
    <m/>
    <e v="#N/A"/>
    <m/>
    <e v="#N/A"/>
    <s v=""/>
    <s v=""/>
    <m/>
    <m/>
    <m/>
    <x v="0"/>
    <s v="# de kits et d'enfants"/>
    <m/>
    <m/>
    <n v="700"/>
    <n v="697.9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1"/>
    <s v="CD74"/>
    <x v="4"/>
    <s v="CD7401"/>
    <m/>
    <e v="#N/A"/>
    <m/>
    <e v="#N/A"/>
    <s v=""/>
    <s v=""/>
    <m/>
    <m/>
    <m/>
    <x v="0"/>
    <s v="# de kits et d'enfants"/>
    <m/>
    <m/>
    <n v="800"/>
    <n v="756.6"/>
    <n v="35"/>
    <n v="35"/>
    <m/>
    <m/>
    <x v="0"/>
    <d v="2019-01-15T00:00:00"/>
    <d v="2019-12-31T00:00:00"/>
    <m/>
  </r>
  <r>
    <m/>
    <d v="2019-05-31T00:00:00"/>
    <x v="4"/>
    <x v="4"/>
    <s v="ONG internationale"/>
    <x v="0"/>
    <x v="6"/>
    <x v="0"/>
    <x v="1"/>
    <s v="CD74"/>
    <x v="2"/>
    <s v="CD7410"/>
    <m/>
    <e v="#N/A"/>
    <m/>
    <e v="#N/A"/>
    <s v=""/>
    <s v=""/>
    <m/>
    <m/>
    <m/>
    <x v="0"/>
    <s v="# de kits et d'enfants"/>
    <m/>
    <m/>
    <n v="850"/>
    <n v="815.3"/>
    <n v="35"/>
    <n v="35"/>
    <m/>
    <m/>
    <x v="0"/>
    <d v="2019-01-15T00:00:00"/>
    <d v="2019-12-31T00:00:00"/>
    <m/>
  </r>
  <r>
    <m/>
    <d v="2019-05-31T00:00:00"/>
    <x v="6"/>
    <x v="6"/>
    <s v="ONG internationale"/>
    <x v="4"/>
    <x v="7"/>
    <x v="3"/>
    <x v="2"/>
    <s v="CD92"/>
    <x v="9"/>
    <s v="CD9202"/>
    <m/>
    <e v="#N/A"/>
    <m/>
    <e v="#N/A"/>
    <s v=""/>
    <s v=""/>
    <m/>
    <m/>
    <m/>
    <x v="0"/>
    <s v="# de kits et d'enfants"/>
    <m/>
    <m/>
    <n v="2500"/>
    <n v="2181"/>
    <n v="60"/>
    <n v="60"/>
    <m/>
    <m/>
    <x v="0"/>
    <d v="2019-03-15T00:00:00"/>
    <d v="2019-08-31T00:00:00"/>
    <m/>
  </r>
  <r>
    <m/>
    <d v="2019-05-31T00:00:00"/>
    <x v="6"/>
    <x v="6"/>
    <s v="ONG internationale"/>
    <x v="4"/>
    <x v="8"/>
    <x v="3"/>
    <x v="4"/>
    <s v="CD63"/>
    <x v="13"/>
    <s v="CD6301"/>
    <m/>
    <e v="#N/A"/>
    <m/>
    <e v="#N/A"/>
    <s v=""/>
    <s v=""/>
    <m/>
    <m/>
    <m/>
    <x v="0"/>
    <s v="# de kits et d'enfants"/>
    <m/>
    <m/>
    <n v="4000"/>
    <n v="3956"/>
    <n v="180"/>
    <n v="180"/>
    <m/>
    <m/>
    <x v="0"/>
    <d v="2019-03-15T00:00:00"/>
    <d v="2019-08-31T00:00:00"/>
    <m/>
  </r>
  <r>
    <m/>
    <d v="2019-05-31T00:00:00"/>
    <x v="6"/>
    <x v="6"/>
    <s v="ONG internationale"/>
    <x v="4"/>
    <x v="8"/>
    <x v="3"/>
    <x v="6"/>
    <s v="CD91"/>
    <x v="18"/>
    <s v="CD9101"/>
    <m/>
    <e v="#N/A"/>
    <m/>
    <e v="#N/A"/>
    <s v=""/>
    <s v=""/>
    <m/>
    <m/>
    <m/>
    <x v="0"/>
    <s v="# de kits et d'enfants"/>
    <m/>
    <m/>
    <n v="300"/>
    <n v="30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3"/>
    <x v="6"/>
    <s v="CD91"/>
    <x v="23"/>
    <s v="CD9104"/>
    <m/>
    <e v="#N/A"/>
    <m/>
    <e v="#N/A"/>
    <s v=""/>
    <s v=""/>
    <m/>
    <m/>
    <m/>
    <x v="0"/>
    <s v="# de kits et d'enfants"/>
    <m/>
    <m/>
    <n v="500"/>
    <n v="471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3"/>
    <x v="3"/>
    <s v="CD71"/>
    <x v="24"/>
    <s v="CD7102"/>
    <m/>
    <e v="#N/A"/>
    <m/>
    <e v="#N/A"/>
    <s v=""/>
    <s v=""/>
    <m/>
    <m/>
    <m/>
    <x v="0"/>
    <s v="# de kits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3"/>
    <x v="3"/>
    <s v="CD71"/>
    <x v="25"/>
    <s v="CD7103"/>
    <m/>
    <e v="#N/A"/>
    <m/>
    <e v="#N/A"/>
    <s v=""/>
    <s v=""/>
    <m/>
    <m/>
    <m/>
    <x v="0"/>
    <s v="# de kits et d'enfants"/>
    <m/>
    <m/>
    <n v="1200"/>
    <n v="1004"/>
    <n v="20"/>
    <n v="20"/>
    <m/>
    <m/>
    <x v="0"/>
    <d v="2019-03-15T00:00:00"/>
    <d v="2019-08-31T00:00:00"/>
    <m/>
  </r>
  <r>
    <d v="2018-10-31T00:00:00"/>
    <d v="2019-05-31T00:00:00"/>
    <x v="0"/>
    <x v="0"/>
    <s v="ONG nationale"/>
    <x v="4"/>
    <x v="0"/>
    <x v="6"/>
    <x v="0"/>
    <s v="CD61"/>
    <x v="0"/>
    <s v="CD6110"/>
    <m/>
    <e v="#N/A"/>
    <m/>
    <e v="#N/A"/>
    <s v=""/>
    <s v=""/>
    <m/>
    <m/>
    <m/>
    <x v="1"/>
    <s v="# de kits et d'enfants"/>
    <m/>
    <m/>
    <n v="1000"/>
    <n v="600"/>
    <n v="30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1"/>
    <s v="# de kits et d'enfants"/>
    <m/>
    <m/>
    <n v="1000"/>
    <n v="600"/>
    <n v="30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2"/>
    <s v="CD7410"/>
    <m/>
    <e v="#N/A"/>
    <m/>
    <e v="#N/A"/>
    <s v=""/>
    <s v=""/>
    <m/>
    <m/>
    <m/>
    <x v="1"/>
    <s v="# de kits et d'enfants"/>
    <m/>
    <m/>
    <n v="1000"/>
    <n v="800"/>
    <n v="40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2"/>
    <s v="CD7410"/>
    <m/>
    <e v="#N/A"/>
    <m/>
    <e v="#N/A"/>
    <s v=""/>
    <s v=""/>
    <m/>
    <m/>
    <m/>
    <x v="1"/>
    <s v="# de kits et d'enfants"/>
    <m/>
    <m/>
    <n v="1000"/>
    <n v="300"/>
    <n v="15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1"/>
    <s v="# de kits et d'enfants"/>
    <m/>
    <m/>
    <n v="1000"/>
    <n v="700"/>
    <n v="35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1"/>
    <s v="# de kits et d'enfants"/>
    <m/>
    <m/>
    <n v="1000"/>
    <n v="900"/>
    <n v="45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1"/>
    <s v="# de kits et d'enfants"/>
    <m/>
    <m/>
    <n v="1000"/>
    <n v="1000"/>
    <n v="50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1"/>
    <s v="# de kits et d'enfants"/>
    <m/>
    <m/>
    <n v="1000"/>
    <n v="600"/>
    <n v="30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1"/>
    <s v="# de kits et d'enfants"/>
    <m/>
    <m/>
    <n v="1000"/>
    <n v="600"/>
    <n v="300"/>
    <m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6"/>
    <x v="2"/>
    <s v="CD92"/>
    <x v="9"/>
    <s v="CD9202"/>
    <m/>
    <e v="#N/A"/>
    <m/>
    <e v="#N/A"/>
    <s v=""/>
    <s v=""/>
    <m/>
    <m/>
    <m/>
    <x v="1"/>
    <s v="# de kits et d'enfants"/>
    <m/>
    <m/>
    <n v="500"/>
    <n v="250"/>
    <n v="125"/>
    <m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6"/>
    <x v="2"/>
    <s v="CD92"/>
    <x v="9"/>
    <s v="CD9202"/>
    <m/>
    <e v="#N/A"/>
    <m/>
    <e v="#N/A"/>
    <s v=""/>
    <s v=""/>
    <m/>
    <m/>
    <m/>
    <x v="1"/>
    <s v="# de kits et d'enfants"/>
    <m/>
    <m/>
    <n v="500"/>
    <n v="250"/>
    <n v="125"/>
    <m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6"/>
    <x v="3"/>
    <s v="CD71"/>
    <x v="24"/>
    <s v="CD7102"/>
    <m/>
    <e v="#N/A"/>
    <m/>
    <e v="#N/A"/>
    <s v=""/>
    <s v=""/>
    <m/>
    <m/>
    <m/>
    <x v="1"/>
    <s v="# de kits et d'enfants"/>
    <m/>
    <m/>
    <n v="500"/>
    <n v="500"/>
    <n v="250"/>
    <m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6"/>
    <x v="3"/>
    <s v="CD71"/>
    <x v="24"/>
    <s v="CD7102"/>
    <m/>
    <e v="#N/A"/>
    <m/>
    <e v="#N/A"/>
    <s v=""/>
    <s v=""/>
    <m/>
    <m/>
    <m/>
    <x v="1"/>
    <s v="# de kits et d'enfants"/>
    <m/>
    <m/>
    <n v="500"/>
    <n v="100"/>
    <n v="50"/>
    <m/>
    <m/>
    <m/>
    <x v="0"/>
    <d v="2019-01-01T00:00:00"/>
    <d v="2019-12-31T00:00:00"/>
    <m/>
  </r>
  <r>
    <d v="2018-10-31T00:00:00"/>
    <d v="2019-05-31T00:00:00"/>
    <x v="2"/>
    <x v="2"/>
    <s v="ONG nationale"/>
    <x v="1"/>
    <x v="2"/>
    <x v="6"/>
    <x v="3"/>
    <s v="CD71"/>
    <x v="8"/>
    <s v="CD7105"/>
    <m/>
    <e v="#N/A"/>
    <m/>
    <e v="#N/A"/>
    <s v=""/>
    <s v=""/>
    <m/>
    <m/>
    <m/>
    <x v="1"/>
    <s v="# de kits et d'enfants"/>
    <m/>
    <m/>
    <n v="500"/>
    <n v="200"/>
    <n v="100"/>
    <m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2"/>
    <s v="CD92"/>
    <x v="9"/>
    <s v="CD9202"/>
    <m/>
    <e v="#N/A"/>
    <m/>
    <e v="#N/A"/>
    <s v=""/>
    <s v=""/>
    <m/>
    <m/>
    <m/>
    <x v="1"/>
    <s v="# de kits et d'enfants"/>
    <m/>
    <m/>
    <n v="7500"/>
    <n v="4000"/>
    <n v="20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0"/>
    <s v="CD9203"/>
    <m/>
    <e v="#N/A"/>
    <m/>
    <e v="#N/A"/>
    <s v=""/>
    <s v=""/>
    <m/>
    <m/>
    <m/>
    <x v="1"/>
    <s v="# de kits et d'enfants"/>
    <m/>
    <m/>
    <n v="7500"/>
    <n v="4500"/>
    <n v="225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1"/>
    <s v="CD9204"/>
    <m/>
    <e v="#N/A"/>
    <m/>
    <e v="#N/A"/>
    <s v=""/>
    <s v=""/>
    <m/>
    <m/>
    <m/>
    <x v="1"/>
    <s v="# de kits et d'enfants"/>
    <m/>
    <m/>
    <n v="7500"/>
    <n v="6400"/>
    <n v="32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6"/>
    <s v="CD9206"/>
    <m/>
    <e v="#N/A"/>
    <m/>
    <e v="#N/A"/>
    <s v=""/>
    <s v=""/>
    <m/>
    <m/>
    <m/>
    <x v="1"/>
    <s v="# de kits et d'enfants"/>
    <m/>
    <m/>
    <n v="7500"/>
    <n v="3400"/>
    <n v="1700"/>
    <m/>
    <m/>
    <m/>
    <x v="0"/>
    <d v="2019-01-15T00:00:00"/>
    <d v="2019-06-30T00:00:00"/>
    <m/>
  </r>
  <r>
    <d v="2018-10-31T00:00:00"/>
    <d v="2019-05-31T00:00:00"/>
    <x v="7"/>
    <x v="7"/>
    <s v="ONG internationale"/>
    <x v="5"/>
    <x v="9"/>
    <x v="0"/>
    <x v="8"/>
    <s v="CD54"/>
    <x v="26"/>
    <s v="CD5402"/>
    <m/>
    <e v="#N/A"/>
    <m/>
    <e v="#N/A"/>
    <s v=""/>
    <s v=""/>
    <m/>
    <m/>
    <m/>
    <x v="1"/>
    <s v="# de kits et d'enfants"/>
    <m/>
    <m/>
    <n v="5000"/>
    <n v="4500"/>
    <n v="22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0"/>
    <x v="8"/>
    <s v="CD54"/>
    <x v="27"/>
    <s v="CD5408"/>
    <m/>
    <e v="#N/A"/>
    <m/>
    <e v="#N/A"/>
    <s v=""/>
    <s v=""/>
    <m/>
    <m/>
    <m/>
    <x v="1"/>
    <s v="# de kits et d'enfants"/>
    <m/>
    <m/>
    <n v="5000"/>
    <n v="3200"/>
    <n v="160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0"/>
    <x v="8"/>
    <s v="CD54"/>
    <x v="28"/>
    <s v="CD5405"/>
    <m/>
    <e v="#N/A"/>
    <m/>
    <e v="#N/A"/>
    <s v=""/>
    <s v=""/>
    <m/>
    <m/>
    <m/>
    <x v="1"/>
    <s v="# de kits et d'enfants"/>
    <m/>
    <m/>
    <n v="5000"/>
    <n v="2300"/>
    <n v="11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0"/>
    <x v="8"/>
    <s v="CD54"/>
    <x v="29"/>
    <s v="CD5410"/>
    <m/>
    <e v="#N/A"/>
    <m/>
    <e v="#N/A"/>
    <s v=""/>
    <s v=""/>
    <m/>
    <m/>
    <m/>
    <x v="1"/>
    <s v="# de kits et d'enfants"/>
    <m/>
    <m/>
    <n v="5000"/>
    <n v="4300"/>
    <n v="21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9"/>
    <s v="CD9202"/>
    <m/>
    <e v="#N/A"/>
    <m/>
    <e v="#N/A"/>
    <s v=""/>
    <s v=""/>
    <m/>
    <m/>
    <m/>
    <x v="1"/>
    <s v="# de kits et d'enfants"/>
    <m/>
    <m/>
    <n v="5000"/>
    <n v="5000"/>
    <n v="250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30"/>
    <s v="CD9207"/>
    <m/>
    <e v="#N/A"/>
    <m/>
    <e v="#N/A"/>
    <s v=""/>
    <s v=""/>
    <m/>
    <m/>
    <m/>
    <x v="1"/>
    <s v="# de kits et d'enfants"/>
    <m/>
    <m/>
    <n v="5000"/>
    <n v="500"/>
    <n v="2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6"/>
    <s v="CD9206"/>
    <m/>
    <e v="#N/A"/>
    <m/>
    <e v="#N/A"/>
    <s v=""/>
    <s v=""/>
    <m/>
    <m/>
    <m/>
    <x v="1"/>
    <s v="# de kits et d'enfants"/>
    <m/>
    <m/>
    <n v="5000"/>
    <n v="2300"/>
    <n v="1150"/>
    <m/>
    <m/>
    <m/>
    <x v="0"/>
    <d v="2019-01-01T00:00:00"/>
    <d v="2019-12-31T00:00:00"/>
    <m/>
  </r>
  <r>
    <d v="2018-10-31T00:00:00"/>
    <d v="2019-05-31T00:00:00"/>
    <x v="3"/>
    <x v="3"/>
    <s v="ONG internationale"/>
    <x v="2"/>
    <x v="1"/>
    <x v="0"/>
    <x v="2"/>
    <s v="CD92"/>
    <x v="9"/>
    <s v="CD9202"/>
    <m/>
    <e v="#N/A"/>
    <m/>
    <e v="#N/A"/>
    <s v=""/>
    <s v=""/>
    <m/>
    <m/>
    <m/>
    <x v="1"/>
    <s v="# de kits et d'enfants"/>
    <m/>
    <m/>
    <n v="7000"/>
    <n v="0"/>
    <n v="0"/>
    <m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10"/>
    <e v="#N/A"/>
    <m/>
    <e v="#N/A"/>
    <m/>
    <e v="#N/A"/>
    <s v=""/>
    <s v=""/>
    <m/>
    <m/>
    <m/>
    <x v="1"/>
    <s v="# de kits et d'enfants"/>
    <m/>
    <m/>
    <n v="1000"/>
    <n v="500"/>
    <n v="250"/>
    <m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11"/>
    <e v="#N/A"/>
    <m/>
    <e v="#N/A"/>
    <m/>
    <e v="#N/A"/>
    <s v=""/>
    <s v=""/>
    <m/>
    <m/>
    <m/>
    <x v="1"/>
    <s v="# de kits et d'enfants"/>
    <m/>
    <m/>
    <n v="1000"/>
    <n v="1000"/>
    <n v="500"/>
    <m/>
    <m/>
    <m/>
    <x v="0"/>
    <d v="2019-01-01T00:00:00"/>
    <d v="2019-12-31T00:00:00"/>
    <m/>
  </r>
  <r>
    <d v="2018-10-31T00:00:00"/>
    <d v="2019-05-31T00:00:00"/>
    <x v="3"/>
    <x v="3"/>
    <s v="ONG internationale"/>
    <x v="2"/>
    <x v="3"/>
    <x v="0"/>
    <x v="0"/>
    <s v="CD61"/>
    <x v="6"/>
    <e v="#N/A"/>
    <m/>
    <e v="#N/A"/>
    <m/>
    <e v="#N/A"/>
    <s v=""/>
    <s v=""/>
    <m/>
    <m/>
    <m/>
    <x v="1"/>
    <s v="# de kits et d'enfants"/>
    <m/>
    <m/>
    <n v="1000"/>
    <n v="0"/>
    <n v="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2500"/>
    <n v="12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2000"/>
    <n v="10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1000"/>
    <n v="5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3000"/>
    <n v="15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1600"/>
    <n v="8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3200"/>
    <n v="16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22"/>
    <s v="CD7406"/>
    <m/>
    <e v="#N/A"/>
    <m/>
    <e v="#N/A"/>
    <s v=""/>
    <s v=""/>
    <m/>
    <m/>
    <m/>
    <x v="1"/>
    <s v="# de kits et d'enfants"/>
    <m/>
    <m/>
    <n v="4000"/>
    <n v="1200"/>
    <n v="6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3000"/>
    <n v="15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1400"/>
    <n v="7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2300"/>
    <n v="11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2000"/>
    <n v="10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1600"/>
    <n v="8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0"/>
    <x v="1"/>
    <s v="CD74"/>
    <x v="4"/>
    <s v="CD7401"/>
    <m/>
    <e v="#N/A"/>
    <m/>
    <e v="#N/A"/>
    <s v=""/>
    <s v=""/>
    <m/>
    <m/>
    <m/>
    <x v="1"/>
    <s v="# de kits et d'enfants"/>
    <m/>
    <m/>
    <n v="4000"/>
    <n v="0"/>
    <n v="0"/>
    <m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1"/>
    <s v="# de kits et d'enfants"/>
    <m/>
    <m/>
    <n v="4000"/>
    <n v="0"/>
    <n v="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6"/>
    <s v="CD6201"/>
    <m/>
    <e v="#N/A"/>
    <m/>
    <e v="#N/A"/>
    <s v=""/>
    <s v=""/>
    <m/>
    <m/>
    <m/>
    <x v="1"/>
    <s v="# de kits et d'enfants"/>
    <m/>
    <m/>
    <n v="4000"/>
    <n v="200"/>
    <n v="1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7"/>
    <s v="CD6210"/>
    <m/>
    <e v="#N/A"/>
    <m/>
    <e v="#N/A"/>
    <s v=""/>
    <s v=""/>
    <m/>
    <m/>
    <m/>
    <x v="1"/>
    <s v="# de kits et d'enfants"/>
    <m/>
    <m/>
    <n v="4000"/>
    <n v="1200"/>
    <n v="600"/>
    <m/>
    <m/>
    <m/>
    <x v="0"/>
    <d v="2019-01-15T00:00:00"/>
    <d v="2019-06-30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100"/>
    <n v="800"/>
    <n v="400"/>
    <n v="400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1300"/>
    <n v="1300"/>
    <n v="300"/>
    <n v="500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230"/>
    <n v="230"/>
    <n v="120"/>
    <n v="110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630"/>
    <n v="630"/>
    <n v="330"/>
    <n v="300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2500"/>
    <n v="2138"/>
    <n v="1086"/>
    <n v="1052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1200"/>
    <n v="1159"/>
    <n v="719"/>
    <n v="440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9"/>
    <s v="CD9202"/>
    <m/>
    <e v="#N/A"/>
    <m/>
    <e v="#N/A"/>
    <s v=""/>
    <s v=""/>
    <m/>
    <m/>
    <m/>
    <x v="1"/>
    <s v="# de kits et d'enfants"/>
    <m/>
    <m/>
    <n v="3500"/>
    <n v="3215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31"/>
    <s v="CD9201"/>
    <m/>
    <e v="#N/A"/>
    <m/>
    <e v="#N/A"/>
    <s v=""/>
    <s v=""/>
    <m/>
    <m/>
    <m/>
    <x v="1"/>
    <s v="# de kits et d'enfants"/>
    <m/>
    <m/>
    <n v="1500"/>
    <n v="1415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7"/>
    <x v="2"/>
    <s v="CD92"/>
    <x v="31"/>
    <s v="CD9201"/>
    <m/>
    <e v="#N/A"/>
    <m/>
    <e v="#N/A"/>
    <s v=""/>
    <s v=""/>
    <m/>
    <m/>
    <m/>
    <x v="1"/>
    <s v="# de kits et d'enfants"/>
    <m/>
    <m/>
    <n v="1300"/>
    <n v="1234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1"/>
    <s v="CD9201"/>
    <m/>
    <e v="#N/A"/>
    <m/>
    <e v="#N/A"/>
    <s v=""/>
    <s v=""/>
    <m/>
    <m/>
    <m/>
    <x v="1"/>
    <s v="# de kits et d'enfants"/>
    <m/>
    <m/>
    <n v="100"/>
    <n v="78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1"/>
    <s v="CD9201"/>
    <m/>
    <e v="#N/A"/>
    <m/>
    <e v="#N/A"/>
    <s v=""/>
    <s v=""/>
    <m/>
    <m/>
    <m/>
    <x v="1"/>
    <s v="# de kits et d'enfants"/>
    <m/>
    <m/>
    <n v="800"/>
    <n v="784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1"/>
    <s v="CD9201"/>
    <m/>
    <e v="#N/A"/>
    <m/>
    <e v="#N/A"/>
    <s v=""/>
    <s v=""/>
    <m/>
    <m/>
    <m/>
    <x v="1"/>
    <s v="# de kits et d'enfants"/>
    <m/>
    <m/>
    <n v="30"/>
    <n v="24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1"/>
    <s v="CD9201"/>
    <m/>
    <e v="#N/A"/>
    <m/>
    <e v="#N/A"/>
    <s v=""/>
    <s v=""/>
    <m/>
    <m/>
    <m/>
    <x v="1"/>
    <s v="# de kits et d'enfants"/>
    <m/>
    <m/>
    <n v="1200"/>
    <n v="1045"/>
    <n v="52.5"/>
    <n v="52.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0"/>
    <s v="CD9207"/>
    <m/>
    <e v="#N/A"/>
    <m/>
    <e v="#N/A"/>
    <s v=""/>
    <s v=""/>
    <m/>
    <m/>
    <m/>
    <x v="1"/>
    <s v="# de kits et d'enfants"/>
    <m/>
    <m/>
    <n v="3500"/>
    <n v="3368"/>
    <n v="35"/>
    <n v="3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0"/>
    <s v="CD9207"/>
    <m/>
    <e v="#N/A"/>
    <m/>
    <e v="#N/A"/>
    <s v=""/>
    <s v=""/>
    <m/>
    <m/>
    <m/>
    <x v="1"/>
    <s v="# de kits et d'enfants"/>
    <m/>
    <m/>
    <n v="1500"/>
    <n v="1370"/>
    <n v="52.5"/>
    <n v="52.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0"/>
    <s v="CD9207"/>
    <m/>
    <e v="#N/A"/>
    <m/>
    <e v="#N/A"/>
    <s v=""/>
    <s v=""/>
    <m/>
    <m/>
    <m/>
    <x v="1"/>
    <s v="# de kits et d'enfants"/>
    <m/>
    <m/>
    <n v="500"/>
    <n v="400"/>
    <n v="52.5"/>
    <n v="52.5"/>
    <m/>
    <m/>
    <x v="0"/>
    <d v="2019-01-01T00:00:00"/>
    <d v="2019-12-31T00:00:00"/>
    <m/>
  </r>
  <r>
    <m/>
    <d v="2019-05-31T00:00:00"/>
    <x v="1"/>
    <x v="1"/>
    <s v="Agence ONU"/>
    <x v="1"/>
    <x v="1"/>
    <x v="8"/>
    <x v="2"/>
    <s v="CD92"/>
    <x v="30"/>
    <s v="CD9207"/>
    <m/>
    <e v="#N/A"/>
    <m/>
    <e v="#N/A"/>
    <s v=""/>
    <s v=""/>
    <m/>
    <m/>
    <m/>
    <x v="1"/>
    <s v="# de kits et d'enfants"/>
    <m/>
    <m/>
    <n v="1000"/>
    <n v="947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4"/>
    <s v="CD7102"/>
    <m/>
    <e v="#N/A"/>
    <m/>
    <e v="#N/A"/>
    <s v=""/>
    <s v=""/>
    <m/>
    <m/>
    <m/>
    <x v="1"/>
    <s v="# de kits et d'enfants"/>
    <m/>
    <m/>
    <n v="2800"/>
    <n v="2685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4"/>
    <s v="CD7102"/>
    <m/>
    <e v="#N/A"/>
    <m/>
    <e v="#N/A"/>
    <s v=""/>
    <s v=""/>
    <m/>
    <m/>
    <m/>
    <x v="1"/>
    <s v="# de kits et d'enfants"/>
    <m/>
    <m/>
    <n v="2500"/>
    <n v="2464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4"/>
    <s v="CD7102"/>
    <m/>
    <e v="#N/A"/>
    <m/>
    <e v="#N/A"/>
    <s v=""/>
    <s v=""/>
    <m/>
    <m/>
    <m/>
    <x v="1"/>
    <s v="# de kits et d'enfants"/>
    <m/>
    <m/>
    <n v="1500"/>
    <n v="1457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4"/>
    <s v="CD7102"/>
    <m/>
    <e v="#N/A"/>
    <m/>
    <e v="#N/A"/>
    <s v=""/>
    <s v=""/>
    <m/>
    <m/>
    <m/>
    <x v="1"/>
    <s v="# de kits et d'enfants"/>
    <m/>
    <m/>
    <n v="1800"/>
    <n v="1635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4"/>
    <s v="CD7102"/>
    <m/>
    <e v="#N/A"/>
    <m/>
    <e v="#N/A"/>
    <s v=""/>
    <s v=""/>
    <m/>
    <m/>
    <m/>
    <x v="1"/>
    <s v="# de kits et d'enfants"/>
    <m/>
    <m/>
    <n v="700"/>
    <n v="660"/>
    <n v="70"/>
    <n v="70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5"/>
    <s v="CD7103"/>
    <m/>
    <e v="#N/A"/>
    <m/>
    <e v="#N/A"/>
    <s v=""/>
    <s v=""/>
    <m/>
    <m/>
    <m/>
    <x v="1"/>
    <s v="# de kits et d'enfants"/>
    <m/>
    <m/>
    <n v="3500"/>
    <n v="3417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5"/>
    <s v="CD7103"/>
    <m/>
    <e v="#N/A"/>
    <m/>
    <e v="#N/A"/>
    <s v=""/>
    <s v=""/>
    <m/>
    <m/>
    <m/>
    <x v="1"/>
    <s v="# de kits et d'enfants"/>
    <m/>
    <m/>
    <n v="1550"/>
    <n v="1514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25"/>
    <s v="CD7103"/>
    <m/>
    <e v="#N/A"/>
    <m/>
    <e v="#N/A"/>
    <s v=""/>
    <s v=""/>
    <m/>
    <m/>
    <m/>
    <x v="1"/>
    <s v="# de kits et d'enfants"/>
    <m/>
    <m/>
    <n v="1400"/>
    <n v="1376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8"/>
    <s v="CD7105"/>
    <m/>
    <e v="#N/A"/>
    <m/>
    <e v="#N/A"/>
    <s v=""/>
    <s v=""/>
    <m/>
    <m/>
    <m/>
    <x v="1"/>
    <s v="# de kits et d'enfants"/>
    <m/>
    <m/>
    <n v="1550"/>
    <n v="1508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8"/>
    <s v="CD7105"/>
    <m/>
    <e v="#N/A"/>
    <m/>
    <e v="#N/A"/>
    <s v=""/>
    <s v=""/>
    <m/>
    <m/>
    <m/>
    <x v="1"/>
    <s v="# de kits et d'enfants"/>
    <m/>
    <m/>
    <n v="2200"/>
    <n v="2176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1"/>
    <x v="3"/>
    <s v="CD71"/>
    <x v="8"/>
    <s v="CD7105"/>
    <m/>
    <e v="#N/A"/>
    <m/>
    <e v="#N/A"/>
    <s v=""/>
    <s v=""/>
    <m/>
    <m/>
    <m/>
    <x v="1"/>
    <s v="# de kits et d'enfants"/>
    <m/>
    <m/>
    <n v="1500"/>
    <n v="1327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8"/>
    <s v="CD7105"/>
    <m/>
    <e v="#N/A"/>
    <m/>
    <e v="#N/A"/>
    <s v=""/>
    <s v=""/>
    <m/>
    <m/>
    <m/>
    <x v="1"/>
    <s v="# de kits et d'enfants"/>
    <m/>
    <m/>
    <n v="200"/>
    <n v="117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32"/>
    <s v="CD7107"/>
    <m/>
    <e v="#N/A"/>
    <m/>
    <e v="#N/A"/>
    <s v=""/>
    <s v=""/>
    <m/>
    <m/>
    <m/>
    <x v="1"/>
    <s v="# de kits et d'enfants"/>
    <m/>
    <m/>
    <n v="1500"/>
    <n v="1364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32"/>
    <s v="CD7107"/>
    <m/>
    <e v="#N/A"/>
    <m/>
    <e v="#N/A"/>
    <s v=""/>
    <s v=""/>
    <m/>
    <m/>
    <m/>
    <x v="1"/>
    <s v="# de kits et d'enfants"/>
    <m/>
    <m/>
    <n v="1000"/>
    <n v="923"/>
    <n v="52.5"/>
    <n v="52.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32"/>
    <s v="CD7107"/>
    <m/>
    <e v="#N/A"/>
    <m/>
    <e v="#N/A"/>
    <s v=""/>
    <s v=""/>
    <m/>
    <m/>
    <m/>
    <x v="1"/>
    <s v="# de kits et d'enfants"/>
    <m/>
    <m/>
    <n v="6500"/>
    <n v="6436"/>
    <n v="70"/>
    <n v="70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32"/>
    <s v="CD7107"/>
    <m/>
    <e v="#N/A"/>
    <m/>
    <e v="#N/A"/>
    <s v=""/>
    <s v=""/>
    <m/>
    <m/>
    <m/>
    <x v="1"/>
    <s v="# de kits et d'enfants"/>
    <m/>
    <m/>
    <n v="800"/>
    <n v="743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32"/>
    <s v="CD7107"/>
    <m/>
    <e v="#N/A"/>
    <m/>
    <e v="#N/A"/>
    <s v=""/>
    <s v=""/>
    <m/>
    <m/>
    <m/>
    <x v="1"/>
    <s v="# de kits et d'enfants"/>
    <m/>
    <m/>
    <n v="1500"/>
    <n v="1415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7"/>
    <s v="CD7106"/>
    <m/>
    <e v="#N/A"/>
    <m/>
    <e v="#N/A"/>
    <s v=""/>
    <s v=""/>
    <m/>
    <m/>
    <m/>
    <x v="1"/>
    <s v="# de kits et d'enfants"/>
    <m/>
    <m/>
    <n v="1500"/>
    <n v="1491"/>
    <n v="35"/>
    <n v="35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7"/>
    <s v="CD7106"/>
    <m/>
    <e v="#N/A"/>
    <m/>
    <e v="#N/A"/>
    <s v=""/>
    <s v=""/>
    <m/>
    <m/>
    <m/>
    <x v="1"/>
    <s v="# de kits et d'enfants"/>
    <m/>
    <m/>
    <n v="1500"/>
    <n v="1422"/>
    <n v="70"/>
    <n v="70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7"/>
    <s v="CD7106"/>
    <m/>
    <e v="#N/A"/>
    <m/>
    <e v="#N/A"/>
    <s v=""/>
    <s v=""/>
    <m/>
    <m/>
    <m/>
    <x v="1"/>
    <s v="# de kits et d'enfants"/>
    <m/>
    <m/>
    <n v="300"/>
    <n v="246"/>
    <n v="70"/>
    <n v="70"/>
    <m/>
    <m/>
    <x v="0"/>
    <d v="2019-01-01T00:00:00"/>
    <d v="2019-12-31T00:00:00"/>
    <m/>
  </r>
  <r>
    <m/>
    <d v="2019-05-31T00:00:00"/>
    <x v="8"/>
    <x v="8"/>
    <s v="ONG nationale"/>
    <x v="1"/>
    <x v="4"/>
    <x v="7"/>
    <x v="3"/>
    <s v="CD71"/>
    <x v="7"/>
    <s v="CD7106"/>
    <m/>
    <e v="#N/A"/>
    <m/>
    <e v="#N/A"/>
    <s v=""/>
    <s v=""/>
    <m/>
    <m/>
    <m/>
    <x v="1"/>
    <s v="# de kits et d'enfants"/>
    <m/>
    <m/>
    <n v="1000"/>
    <n v="857"/>
    <m/>
    <m/>
    <m/>
    <m/>
    <x v="0"/>
    <d v="2019-01-01T00:00:00"/>
    <d v="2019-12-31T00:00:00"/>
    <m/>
  </r>
  <r>
    <m/>
    <d v="2019-05-31T00:00:00"/>
    <x v="7"/>
    <x v="7"/>
    <s v="ONG internationale"/>
    <x v="5"/>
    <x v="9"/>
    <x v="0"/>
    <x v="8"/>
    <s v="CD54"/>
    <x v="26"/>
    <s v="CD5402"/>
    <m/>
    <e v="#N/A"/>
    <m/>
    <e v="#N/A"/>
    <s v=""/>
    <s v=""/>
    <m/>
    <m/>
    <m/>
    <x v="1"/>
    <s v="# de kits et d'enfants"/>
    <m/>
    <m/>
    <n v="499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6"/>
    <s v="CD5402"/>
    <m/>
    <e v="#N/A"/>
    <m/>
    <e v="#N/A"/>
    <s v=""/>
    <s v=""/>
    <m/>
    <m/>
    <m/>
    <x v="1"/>
    <s v="# de kits et d'enfants"/>
    <m/>
    <m/>
    <n v="30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6"/>
    <s v="CD5402"/>
    <m/>
    <e v="#N/A"/>
    <m/>
    <e v="#N/A"/>
    <s v=""/>
    <s v=""/>
    <m/>
    <m/>
    <m/>
    <x v="1"/>
    <s v="# de kits et d'enfants"/>
    <m/>
    <m/>
    <n v="2571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7"/>
    <s v="CD5408"/>
    <m/>
    <e v="#N/A"/>
    <m/>
    <e v="#N/A"/>
    <s v=""/>
    <s v=""/>
    <m/>
    <m/>
    <m/>
    <x v="1"/>
    <s v="# de kits et d'enfants"/>
    <m/>
    <m/>
    <n v="195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7"/>
    <s v="CD5408"/>
    <m/>
    <e v="#N/A"/>
    <m/>
    <e v="#N/A"/>
    <s v=""/>
    <s v=""/>
    <m/>
    <m/>
    <m/>
    <x v="1"/>
    <s v="# de kits et d'enfants"/>
    <m/>
    <m/>
    <n v="3368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7"/>
    <s v="CD5408"/>
    <m/>
    <e v="#N/A"/>
    <m/>
    <e v="#N/A"/>
    <s v=""/>
    <s v=""/>
    <m/>
    <m/>
    <m/>
    <x v="1"/>
    <s v="# de kits et d'enfants"/>
    <m/>
    <m/>
    <n v="5317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8"/>
    <s v="CD5405"/>
    <m/>
    <e v="#N/A"/>
    <m/>
    <e v="#N/A"/>
    <s v=""/>
    <s v=""/>
    <m/>
    <m/>
    <m/>
    <x v="1"/>
    <s v="# de kits et d'enfants"/>
    <m/>
    <m/>
    <n v="2556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8"/>
    <s v="CD5405"/>
    <m/>
    <e v="#N/A"/>
    <m/>
    <e v="#N/A"/>
    <s v=""/>
    <s v=""/>
    <m/>
    <m/>
    <m/>
    <x v="1"/>
    <s v="# de kits et d'enfants"/>
    <m/>
    <m/>
    <n v="3084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8"/>
    <s v="CD5405"/>
    <m/>
    <e v="#N/A"/>
    <m/>
    <e v="#N/A"/>
    <s v=""/>
    <s v=""/>
    <m/>
    <m/>
    <m/>
    <x v="1"/>
    <s v="# de kits et d'enfants"/>
    <m/>
    <m/>
    <n v="3956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9"/>
    <s v="CD5410"/>
    <m/>
    <e v="#N/A"/>
    <m/>
    <e v="#N/A"/>
    <s v=""/>
    <s v=""/>
    <m/>
    <m/>
    <m/>
    <x v="1"/>
    <s v="# de kits et d'enfants"/>
    <m/>
    <m/>
    <n v="3376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0"/>
    <x v="8"/>
    <s v="CD54"/>
    <x v="29"/>
    <s v="CD5410"/>
    <m/>
    <e v="#N/A"/>
    <m/>
    <e v="#N/A"/>
    <s v=""/>
    <s v=""/>
    <m/>
    <m/>
    <m/>
    <x v="1"/>
    <s v="# de kits et d'enfants"/>
    <m/>
    <m/>
    <n v="741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9"/>
    <s v="CD9202"/>
    <m/>
    <e v="#N/A"/>
    <m/>
    <e v="#N/A"/>
    <s v=""/>
    <s v=""/>
    <m/>
    <m/>
    <m/>
    <x v="1"/>
    <s v="# de kits et d'enfants"/>
    <m/>
    <m/>
    <n v="2556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9"/>
    <s v="CD9202"/>
    <m/>
    <e v="#N/A"/>
    <m/>
    <e v="#N/A"/>
    <s v=""/>
    <s v=""/>
    <m/>
    <m/>
    <m/>
    <x v="1"/>
    <s v="# de kits et d'enfants"/>
    <m/>
    <m/>
    <n v="2388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9"/>
    <s v="CD9202"/>
    <m/>
    <e v="#N/A"/>
    <m/>
    <e v="#N/A"/>
    <s v=""/>
    <s v=""/>
    <m/>
    <m/>
    <m/>
    <x v="1"/>
    <s v="# de kits et d'enfants"/>
    <m/>
    <m/>
    <n v="1375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30"/>
    <s v="CD9207"/>
    <m/>
    <e v="#N/A"/>
    <m/>
    <e v="#N/A"/>
    <s v=""/>
    <s v=""/>
    <m/>
    <m/>
    <m/>
    <x v="1"/>
    <s v="# de kits et d'enfants"/>
    <m/>
    <m/>
    <n v="1690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30"/>
    <s v="CD9207"/>
    <m/>
    <e v="#N/A"/>
    <m/>
    <e v="#N/A"/>
    <s v=""/>
    <s v=""/>
    <m/>
    <m/>
    <m/>
    <x v="1"/>
    <s v="# de kits et d'enfants"/>
    <m/>
    <m/>
    <n v="1324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30"/>
    <s v="CD9207"/>
    <m/>
    <e v="#N/A"/>
    <m/>
    <e v="#N/A"/>
    <s v=""/>
    <s v=""/>
    <m/>
    <m/>
    <m/>
    <x v="1"/>
    <s v="# de kits et d'enfants"/>
    <m/>
    <m/>
    <n v="2737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6"/>
    <s v="CD9206"/>
    <m/>
    <e v="#N/A"/>
    <m/>
    <e v="#N/A"/>
    <s v=""/>
    <s v=""/>
    <m/>
    <m/>
    <m/>
    <x v="1"/>
    <s v="# de kits et d'enfants"/>
    <m/>
    <m/>
    <n v="1757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6"/>
    <s v="CD9206"/>
    <m/>
    <e v="#N/A"/>
    <m/>
    <e v="#N/A"/>
    <s v=""/>
    <s v=""/>
    <m/>
    <m/>
    <m/>
    <x v="1"/>
    <s v="# de kits et d'enfants"/>
    <m/>
    <m/>
    <n v="225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6"/>
    <s v="CD9206"/>
    <m/>
    <e v="#N/A"/>
    <m/>
    <e v="#N/A"/>
    <s v=""/>
    <s v=""/>
    <m/>
    <m/>
    <m/>
    <x v="1"/>
    <s v="# de kits et d'enfants"/>
    <m/>
    <m/>
    <n v="72"/>
    <m/>
    <m/>
    <m/>
    <m/>
    <m/>
    <x v="1"/>
    <d v="2019-03-01T00:00:00"/>
    <d v="2019-06-30T00:00:00"/>
    <m/>
  </r>
  <r>
    <m/>
    <d v="2019-05-31T00:00:00"/>
    <x v="7"/>
    <x v="7"/>
    <s v="ONG internationale"/>
    <x v="5"/>
    <x v="9"/>
    <x v="4"/>
    <x v="2"/>
    <s v="CD92"/>
    <x v="31"/>
    <s v="CD9201"/>
    <m/>
    <e v="#N/A"/>
    <m/>
    <e v="#N/A"/>
    <s v=""/>
    <s v=""/>
    <m/>
    <m/>
    <m/>
    <x v="1"/>
    <s v="# de kits et d'enfants"/>
    <m/>
    <m/>
    <n v="3906"/>
    <m/>
    <m/>
    <m/>
    <m/>
    <m/>
    <x v="1"/>
    <d v="2019-03-01T00:00:00"/>
    <d v="2019-06-30T00:00:00"/>
    <m/>
  </r>
  <r>
    <m/>
    <d v="2019-05-31T00:00:00"/>
    <x v="4"/>
    <x v="4"/>
    <s v="ONG internationale"/>
    <x v="5"/>
    <x v="9"/>
    <x v="2"/>
    <x v="6"/>
    <s v="CD91"/>
    <x v="18"/>
    <s v="CD9101"/>
    <m/>
    <e v="#N/A"/>
    <m/>
    <e v="#N/A"/>
    <s v=""/>
    <s v=""/>
    <m/>
    <m/>
    <m/>
    <x v="1"/>
    <s v="# de kits et d'enfants"/>
    <m/>
    <m/>
    <n v="800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6"/>
    <s v="CD91"/>
    <x v="18"/>
    <s v="CD9101"/>
    <m/>
    <e v="#N/A"/>
    <m/>
    <e v="#N/A"/>
    <s v=""/>
    <s v=""/>
    <m/>
    <m/>
    <m/>
    <x v="1"/>
    <s v="# de kits et d'enfants"/>
    <m/>
    <m/>
    <n v="2013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6"/>
    <s v="CD91"/>
    <x v="18"/>
    <s v="CD9101"/>
    <m/>
    <e v="#N/A"/>
    <m/>
    <e v="#N/A"/>
    <s v=""/>
    <s v=""/>
    <m/>
    <m/>
    <m/>
    <x v="1"/>
    <s v="# de kits et d'enfants"/>
    <m/>
    <m/>
    <n v="271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6"/>
    <s v="CD91"/>
    <x v="18"/>
    <s v="CD9101"/>
    <m/>
    <e v="#N/A"/>
    <m/>
    <e v="#N/A"/>
    <s v=""/>
    <s v=""/>
    <m/>
    <m/>
    <m/>
    <x v="1"/>
    <s v="# de kits et d'enfants"/>
    <m/>
    <m/>
    <n v="698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6"/>
    <s v="CD91"/>
    <x v="19"/>
    <s v="CD9103"/>
    <m/>
    <e v="#N/A"/>
    <m/>
    <e v="#N/A"/>
    <s v=""/>
    <s v=""/>
    <m/>
    <m/>
    <m/>
    <x v="1"/>
    <s v="# de kits et d'enfants"/>
    <m/>
    <m/>
    <n v="1301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7"/>
    <s v="CD82"/>
    <x v="20"/>
    <s v="CD8209"/>
    <m/>
    <e v="#N/A"/>
    <m/>
    <e v="#N/A"/>
    <s v=""/>
    <s v=""/>
    <m/>
    <m/>
    <m/>
    <x v="1"/>
    <s v="# de kits et d'enfants"/>
    <m/>
    <m/>
    <n v="3193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7"/>
    <s v="CD82"/>
    <x v="20"/>
    <s v="CD8209"/>
    <m/>
    <e v="#N/A"/>
    <m/>
    <e v="#N/A"/>
    <s v=""/>
    <s v=""/>
    <m/>
    <m/>
    <m/>
    <x v="1"/>
    <s v="# de kits et d'enfants"/>
    <m/>
    <m/>
    <n v="1978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7"/>
    <s v="CD82"/>
    <x v="20"/>
    <s v="CD8209"/>
    <m/>
    <e v="#N/A"/>
    <m/>
    <e v="#N/A"/>
    <s v=""/>
    <s v=""/>
    <m/>
    <m/>
    <m/>
    <x v="1"/>
    <s v="# de kits et d'enfants"/>
    <m/>
    <m/>
    <n v="408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7"/>
    <s v="CD82"/>
    <x v="21"/>
    <s v="CD8201"/>
    <m/>
    <e v="#N/A"/>
    <m/>
    <e v="#N/A"/>
    <s v=""/>
    <s v=""/>
    <m/>
    <m/>
    <m/>
    <x v="1"/>
    <s v="# de kits et d'enfants"/>
    <m/>
    <m/>
    <n v="1493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7"/>
    <s v="CD82"/>
    <x v="21"/>
    <s v="CD8201"/>
    <m/>
    <e v="#N/A"/>
    <m/>
    <e v="#N/A"/>
    <s v=""/>
    <s v=""/>
    <m/>
    <m/>
    <m/>
    <x v="1"/>
    <s v="# de kits et d'enfants"/>
    <m/>
    <m/>
    <n v="3072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3"/>
    <s v="CD71"/>
    <x v="21"/>
    <e v="#N/A"/>
    <m/>
    <e v="#N/A"/>
    <m/>
    <e v="#N/A"/>
    <s v=""/>
    <s v=""/>
    <m/>
    <m/>
    <m/>
    <x v="1"/>
    <s v="# de kits et d'enfants"/>
    <m/>
    <m/>
    <n v="1521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3"/>
    <s v="CD71"/>
    <x v="21"/>
    <e v="#N/A"/>
    <m/>
    <e v="#N/A"/>
    <m/>
    <e v="#N/A"/>
    <s v=""/>
    <s v=""/>
    <m/>
    <m/>
    <m/>
    <x v="1"/>
    <s v="# de kits et d'enfants"/>
    <m/>
    <m/>
    <n v="185"/>
    <m/>
    <m/>
    <m/>
    <m/>
    <m/>
    <x v="1"/>
    <d v="2019-05-01T00:00:00"/>
    <d v="2019-06-30T00:00:00"/>
    <m/>
  </r>
  <r>
    <m/>
    <d v="2019-05-31T00:00:00"/>
    <x v="4"/>
    <x v="4"/>
    <s v="ONG internationale"/>
    <x v="5"/>
    <x v="9"/>
    <x v="2"/>
    <x v="3"/>
    <s v="CD71"/>
    <x v="21"/>
    <e v="#N/A"/>
    <m/>
    <e v="#N/A"/>
    <m/>
    <e v="#N/A"/>
    <s v=""/>
    <s v=""/>
    <m/>
    <m/>
    <m/>
    <x v="1"/>
    <s v="# de kits et d'enfants"/>
    <m/>
    <m/>
    <n v="450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9"/>
    <s v="CD9202"/>
    <m/>
    <e v="#N/A"/>
    <m/>
    <e v="#N/A"/>
    <s v=""/>
    <s v=""/>
    <m/>
    <m/>
    <m/>
    <x v="1"/>
    <s v="# de kits et d'enfants"/>
    <m/>
    <m/>
    <n v="455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11"/>
    <s v="CD9204"/>
    <m/>
    <e v="#N/A"/>
    <m/>
    <e v="#N/A"/>
    <s v=""/>
    <s v=""/>
    <m/>
    <m/>
    <m/>
    <x v="1"/>
    <s v="# de kits et d'enfants"/>
    <m/>
    <m/>
    <n v="263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9"/>
    <s v="CD9202"/>
    <m/>
    <e v="#N/A"/>
    <m/>
    <e v="#N/A"/>
    <s v=""/>
    <s v=""/>
    <m/>
    <m/>
    <m/>
    <x v="1"/>
    <s v="# de kits et d'enfants"/>
    <m/>
    <m/>
    <n v="3253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11"/>
    <s v="CD9204"/>
    <m/>
    <e v="#N/A"/>
    <m/>
    <e v="#N/A"/>
    <s v=""/>
    <s v=""/>
    <m/>
    <m/>
    <m/>
    <x v="1"/>
    <s v="# de kits et d'enfants"/>
    <m/>
    <m/>
    <n v="274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9"/>
    <s v="CD9202"/>
    <m/>
    <e v="#N/A"/>
    <m/>
    <e v="#N/A"/>
    <s v=""/>
    <s v=""/>
    <m/>
    <m/>
    <m/>
    <x v="1"/>
    <s v="# de kits et d'enfants"/>
    <m/>
    <m/>
    <n v="4562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10"/>
    <s v="CD9203"/>
    <m/>
    <e v="#N/A"/>
    <m/>
    <e v="#N/A"/>
    <s v=""/>
    <s v=""/>
    <m/>
    <m/>
    <m/>
    <x v="1"/>
    <s v="# de kits et d'enfants"/>
    <m/>
    <m/>
    <n v="345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2"/>
    <s v="CD92"/>
    <x v="11"/>
    <s v="CD9204"/>
    <m/>
    <e v="#N/A"/>
    <m/>
    <e v="#N/A"/>
    <s v=""/>
    <s v=""/>
    <m/>
    <m/>
    <m/>
    <x v="1"/>
    <s v="# de kits et d'enfants"/>
    <m/>
    <m/>
    <n v="5616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5"/>
    <s v="CD6205"/>
    <m/>
    <e v="#N/A"/>
    <m/>
    <e v="#N/A"/>
    <s v=""/>
    <s v=""/>
    <m/>
    <m/>
    <m/>
    <x v="1"/>
    <s v="# de kits et d'enfants"/>
    <m/>
    <m/>
    <n v="474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6"/>
    <s v="CD6201"/>
    <m/>
    <e v="#N/A"/>
    <m/>
    <e v="#N/A"/>
    <s v=""/>
    <s v=""/>
    <m/>
    <m/>
    <m/>
    <x v="1"/>
    <s v="# de kits et d'enfants"/>
    <m/>
    <m/>
    <n v="506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6"/>
    <s v="CD6201"/>
    <m/>
    <e v="#N/A"/>
    <m/>
    <e v="#N/A"/>
    <s v=""/>
    <s v=""/>
    <m/>
    <m/>
    <m/>
    <x v="1"/>
    <s v="# de kits et d'enfants"/>
    <m/>
    <m/>
    <n v="170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5"/>
    <s v="CD6205"/>
    <m/>
    <e v="#N/A"/>
    <m/>
    <e v="#N/A"/>
    <s v=""/>
    <s v=""/>
    <m/>
    <m/>
    <m/>
    <x v="1"/>
    <s v="# de kits et d'enfants"/>
    <m/>
    <m/>
    <n v="949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7"/>
    <s v="CD6210"/>
    <m/>
    <e v="#N/A"/>
    <m/>
    <e v="#N/A"/>
    <s v=""/>
    <s v=""/>
    <m/>
    <m/>
    <m/>
    <x v="1"/>
    <s v="# de kits et d'enfants"/>
    <m/>
    <m/>
    <n v="1092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5"/>
    <s v="CD6205"/>
    <m/>
    <e v="#N/A"/>
    <m/>
    <e v="#N/A"/>
    <s v=""/>
    <s v=""/>
    <m/>
    <m/>
    <m/>
    <x v="1"/>
    <s v="# de kits et d'enfants"/>
    <m/>
    <m/>
    <n v="527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7"/>
    <s v="CD6210"/>
    <m/>
    <e v="#N/A"/>
    <m/>
    <e v="#N/A"/>
    <s v=""/>
    <s v=""/>
    <m/>
    <m/>
    <m/>
    <x v="1"/>
    <s v="# de kits et d'enfants"/>
    <m/>
    <m/>
    <n v="5199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6"/>
    <s v="CD6201"/>
    <m/>
    <e v="#N/A"/>
    <m/>
    <e v="#N/A"/>
    <s v=""/>
    <s v=""/>
    <m/>
    <m/>
    <m/>
    <x v="1"/>
    <s v="# de kits et d'enfants"/>
    <m/>
    <m/>
    <n v="130"/>
    <m/>
    <m/>
    <m/>
    <m/>
    <m/>
    <x v="1"/>
    <d v="2019-05-01T00:00:00"/>
    <d v="2019-06-30T00:00:00"/>
    <m/>
  </r>
  <r>
    <m/>
    <d v="2019-05-31T00:00:00"/>
    <x v="1"/>
    <x v="1"/>
    <s v="Agence ONU"/>
    <x v="1"/>
    <x v="1"/>
    <x v="8"/>
    <x v="5"/>
    <s v="CD62"/>
    <x v="17"/>
    <s v="CD6210"/>
    <m/>
    <e v="#N/A"/>
    <m/>
    <e v="#N/A"/>
    <s v=""/>
    <s v=""/>
    <m/>
    <m/>
    <m/>
    <x v="1"/>
    <s v="# de kits et d'enfants"/>
    <m/>
    <m/>
    <n v="776"/>
    <m/>
    <m/>
    <m/>
    <m/>
    <m/>
    <x v="1"/>
    <d v="2019-05-01T00:00:00"/>
    <d v="2019-06-30T00:00:00"/>
    <m/>
  </r>
  <r>
    <m/>
    <d v="2019-05-31T00:00:00"/>
    <x v="6"/>
    <x v="6"/>
    <s v="ONG internationale"/>
    <x v="4"/>
    <x v="7"/>
    <x v="7"/>
    <x v="2"/>
    <s v="CD92"/>
    <x v="9"/>
    <s v="CD9202"/>
    <m/>
    <e v="#N/A"/>
    <m/>
    <e v="#N/A"/>
    <s v=""/>
    <s v=""/>
    <m/>
    <m/>
    <m/>
    <x v="1"/>
    <s v="# de kits et d'enfants"/>
    <m/>
    <m/>
    <n v="1400"/>
    <n v="137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3"/>
    <s v="CD6301"/>
    <m/>
    <e v="#N/A"/>
    <m/>
    <e v="#N/A"/>
    <s v=""/>
    <s v=""/>
    <m/>
    <m/>
    <m/>
    <x v="1"/>
    <s v="# de kits et d'enfants"/>
    <m/>
    <m/>
    <n v="100"/>
    <n v="72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18"/>
    <s v="CD9101"/>
    <m/>
    <e v="#N/A"/>
    <m/>
    <e v="#N/A"/>
    <s v=""/>
    <s v=""/>
    <m/>
    <m/>
    <m/>
    <x v="1"/>
    <s v="# de kits et d'enfants"/>
    <m/>
    <m/>
    <n v="400"/>
    <n v="311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1"/>
    <s v="# de kits et d'enfants"/>
    <m/>
    <m/>
    <n v="300"/>
    <n v="285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4"/>
    <s v="CD7102"/>
    <m/>
    <e v="#N/A"/>
    <m/>
    <e v="#N/A"/>
    <s v=""/>
    <s v=""/>
    <m/>
    <m/>
    <m/>
    <x v="1"/>
    <s v="# de kits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1"/>
    <s v="# de kits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7"/>
    <x v="7"/>
    <x v="2"/>
    <s v="CD92"/>
    <x v="9"/>
    <s v="CD9202"/>
    <m/>
    <e v="#N/A"/>
    <m/>
    <e v="#N/A"/>
    <s v=""/>
    <s v=""/>
    <m/>
    <m/>
    <m/>
    <x v="1"/>
    <s v="# de kits et d'enfants"/>
    <m/>
    <m/>
    <n v="220"/>
    <n v="36"/>
    <n v="17.5"/>
    <n v="17.5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3"/>
    <s v="CD6301"/>
    <m/>
    <e v="#N/A"/>
    <m/>
    <e v="#N/A"/>
    <s v=""/>
    <s v=""/>
    <m/>
    <m/>
    <m/>
    <x v="1"/>
    <s v="# de kits et d'enfants"/>
    <m/>
    <m/>
    <n v="500"/>
    <n v="499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2"/>
    <s v="CD6312"/>
    <m/>
    <e v="#N/A"/>
    <m/>
    <e v="#N/A"/>
    <s v=""/>
    <s v=""/>
    <m/>
    <m/>
    <m/>
    <x v="1"/>
    <s v="# de kits et d'enfants"/>
    <m/>
    <m/>
    <n v="1500"/>
    <n v="1493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1"/>
    <s v="# de kits et d'enfants"/>
    <m/>
    <m/>
    <n v="500"/>
    <n v="484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4"/>
    <s v="CD7102"/>
    <m/>
    <e v="#N/A"/>
    <m/>
    <e v="#N/A"/>
    <s v=""/>
    <s v=""/>
    <m/>
    <m/>
    <m/>
    <x v="1"/>
    <s v="# de kits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1"/>
    <s v="# de kits et d'enfants"/>
    <m/>
    <m/>
    <n v="1200"/>
    <n v="1178"/>
    <n v="20"/>
    <n v="20"/>
    <m/>
    <m/>
    <x v="0"/>
    <d v="2019-03-15T00:00:00"/>
    <d v="2019-08-31T00:00:00"/>
    <m/>
  </r>
  <r>
    <d v="2018-10-31T00:00:00"/>
    <d v="2019-05-31T00:00:00"/>
    <x v="0"/>
    <x v="0"/>
    <s v="ONG nationale"/>
    <x v="0"/>
    <x v="0"/>
    <x v="7"/>
    <x v="0"/>
    <s v="CD61"/>
    <x v="0"/>
    <s v="CD6110"/>
    <m/>
    <e v="#N/A"/>
    <m/>
    <e v="#N/A"/>
    <s v=""/>
    <s v=""/>
    <m/>
    <m/>
    <m/>
    <x v="2"/>
    <s v="# de personnes"/>
    <m/>
    <m/>
    <n v="5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1"/>
    <s v="CD7408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2"/>
    <s v="CD92"/>
    <x v="9"/>
    <s v="CD9202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0"/>
    <s v="CD9203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1"/>
    <s v="CD9204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6"/>
    <s v="CD9206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15T00:00:00"/>
    <d v="2019-06-30T00:00:00"/>
    <m/>
  </r>
  <r>
    <d v="2018-10-31T00:00:00"/>
    <d v="2019-05-31T00:00:00"/>
    <x v="7"/>
    <x v="7"/>
    <s v="ONG internationale"/>
    <x v="5"/>
    <x v="9"/>
    <x v="5"/>
    <x v="8"/>
    <s v="CD54"/>
    <x v="26"/>
    <s v="CD5402"/>
    <m/>
    <e v="#N/A"/>
    <m/>
    <e v="#N/A"/>
    <s v=""/>
    <s v=""/>
    <m/>
    <m/>
    <m/>
    <x v="2"/>
    <s v="# de personnes"/>
    <m/>
    <m/>
    <n v="30"/>
    <n v="20"/>
    <m/>
    <m/>
    <n v="10"/>
    <n v="10"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8"/>
    <s v="CD54"/>
    <x v="27"/>
    <s v="CD5408"/>
    <m/>
    <e v="#N/A"/>
    <m/>
    <e v="#N/A"/>
    <s v=""/>
    <s v=""/>
    <m/>
    <m/>
    <m/>
    <x v="2"/>
    <s v="# de personnes"/>
    <m/>
    <m/>
    <n v="30"/>
    <n v="15"/>
    <m/>
    <m/>
    <n v="7.5"/>
    <n v="7.5"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8"/>
    <s v="CD54"/>
    <x v="28"/>
    <s v="CD5405"/>
    <m/>
    <e v="#N/A"/>
    <m/>
    <e v="#N/A"/>
    <s v=""/>
    <s v=""/>
    <m/>
    <m/>
    <m/>
    <x v="2"/>
    <s v="# de personnes"/>
    <m/>
    <m/>
    <n v="30"/>
    <n v="30"/>
    <m/>
    <m/>
    <n v="15"/>
    <n v="15"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8"/>
    <s v="CD54"/>
    <x v="29"/>
    <s v="CD5410"/>
    <m/>
    <e v="#N/A"/>
    <m/>
    <e v="#N/A"/>
    <s v=""/>
    <s v=""/>
    <m/>
    <m/>
    <m/>
    <x v="2"/>
    <s v="# de personnes"/>
    <m/>
    <m/>
    <n v="30"/>
    <n v="30"/>
    <m/>
    <m/>
    <n v="15"/>
    <n v="15"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9"/>
    <s v="CD9202"/>
    <m/>
    <e v="#N/A"/>
    <m/>
    <e v="#N/A"/>
    <s v=""/>
    <s v=""/>
    <m/>
    <m/>
    <m/>
    <x v="2"/>
    <s v="# de personnes"/>
    <m/>
    <m/>
    <n v="30"/>
    <n v="0"/>
    <m/>
    <m/>
    <n v="0"/>
    <n v="0"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30"/>
    <s v="CD9207"/>
    <m/>
    <e v="#N/A"/>
    <m/>
    <e v="#N/A"/>
    <s v=""/>
    <s v=""/>
    <m/>
    <m/>
    <m/>
    <x v="2"/>
    <s v="# de personnes"/>
    <m/>
    <m/>
    <n v="30"/>
    <n v="10"/>
    <m/>
    <m/>
    <n v="5"/>
    <n v="5"/>
    <x v="0"/>
    <d v="2019-01-01T00:00:00"/>
    <d v="2019-12-31T00:00:00"/>
    <m/>
  </r>
  <r>
    <d v="2018-10-31T00:00:00"/>
    <d v="2019-05-31T00:00:00"/>
    <x v="7"/>
    <x v="7"/>
    <s v="ONG internationale"/>
    <x v="5"/>
    <x v="9"/>
    <x v="4"/>
    <x v="2"/>
    <s v="CD92"/>
    <x v="6"/>
    <s v="CD9206"/>
    <m/>
    <e v="#N/A"/>
    <m/>
    <e v="#N/A"/>
    <s v=""/>
    <s v=""/>
    <m/>
    <m/>
    <m/>
    <x v="2"/>
    <s v="# de personnes"/>
    <m/>
    <m/>
    <n v="30"/>
    <n v="10"/>
    <m/>
    <m/>
    <n v="5"/>
    <n v="5"/>
    <x v="0"/>
    <d v="2019-01-01T00:00:00"/>
    <d v="2019-12-31T00:00:00"/>
    <m/>
  </r>
  <r>
    <d v="2018-10-31T00:00:00"/>
    <d v="2019-05-31T00:00:00"/>
    <x v="3"/>
    <x v="3"/>
    <s v="ONG internationale"/>
    <x v="2"/>
    <x v="1"/>
    <x v="7"/>
    <x v="2"/>
    <s v="CD92"/>
    <x v="9"/>
    <s v="CD9202"/>
    <m/>
    <e v="#N/A"/>
    <m/>
    <e v="#N/A"/>
    <s v=""/>
    <s v=""/>
    <m/>
    <m/>
    <m/>
    <x v="2"/>
    <s v="# de personnes"/>
    <m/>
    <m/>
    <n v="150"/>
    <n v="75"/>
    <m/>
    <m/>
    <n v="37.5"/>
    <n v="37.5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10"/>
    <e v="#N/A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11"/>
    <e v="#N/A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6"/>
    <e v="#N/A"/>
    <m/>
    <e v="#N/A"/>
    <m/>
    <e v="#N/A"/>
    <s v=""/>
    <s v=""/>
    <m/>
    <m/>
    <m/>
    <x v="2"/>
    <s v="# de personnes"/>
    <m/>
    <m/>
    <n v="50"/>
    <n v="25"/>
    <m/>
    <m/>
    <n v="12.5"/>
    <n v="12.5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4"/>
    <s v="CD74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4"/>
    <x v="4"/>
    <s v="ONG internationale"/>
    <x v="0"/>
    <x v="11"/>
    <x v="2"/>
    <x v="1"/>
    <s v="CD74"/>
    <x v="2"/>
    <s v="CD74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6"/>
    <s v="CD6201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7"/>
    <s v="CD6210"/>
    <m/>
    <e v="#N/A"/>
    <m/>
    <e v="#N/A"/>
    <s v=""/>
    <s v=""/>
    <m/>
    <m/>
    <m/>
    <x v="2"/>
    <s v="# de personnes"/>
    <m/>
    <m/>
    <n v="20"/>
    <n v="20"/>
    <m/>
    <m/>
    <n v="10"/>
    <n v="10"/>
    <x v="0"/>
    <d v="2019-01-15T00:00:00"/>
    <d v="2019-06-30T00:00:00"/>
    <m/>
  </r>
  <r>
    <m/>
    <d v="2019-05-31T00:00:00"/>
    <x v="6"/>
    <x v="6"/>
    <s v="ONG internationale"/>
    <x v="4"/>
    <x v="7"/>
    <x v="7"/>
    <x v="2"/>
    <s v="CD92"/>
    <x v="9"/>
    <s v="CD9202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3"/>
    <s v="CD6301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18"/>
    <s v="CD9101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2"/>
    <s v="# de personnes"/>
    <m/>
    <m/>
    <n v="40"/>
    <n v="35"/>
    <m/>
    <m/>
    <n v="20"/>
    <n v="15"/>
    <x v="0"/>
    <d v="2019-03-15T00:00:00"/>
    <d v="2019-08-31T00:00:00"/>
    <m/>
  </r>
  <r>
    <d v="2018-10-31T00:00:00"/>
    <d v="2019-05-31T00:00:00"/>
    <x v="0"/>
    <x v="0"/>
    <s v="ONG nationale"/>
    <x v="0"/>
    <x v="0"/>
    <x v="7"/>
    <x v="0"/>
    <s v="CD61"/>
    <x v="0"/>
    <s v="CD6110"/>
    <m/>
    <e v="#N/A"/>
    <m/>
    <e v="#N/A"/>
    <s v=""/>
    <s v=""/>
    <m/>
    <m/>
    <m/>
    <x v="3"/>
    <s v="# de personnes"/>
    <m/>
    <m/>
    <n v="50"/>
    <n v="20"/>
    <m/>
    <m/>
    <n v="10"/>
    <n v="10"/>
    <x v="0"/>
    <d v="2019-01-01T00:00:00"/>
    <d v="2019-12-31T00:00:00"/>
    <m/>
  </r>
  <r>
    <d v="2018-10-31T00:00:00"/>
    <d v="2019-05-31T00:00:00"/>
    <x v="3"/>
    <x v="3"/>
    <s v="ONG internationale"/>
    <x v="2"/>
    <x v="1"/>
    <x v="7"/>
    <x v="2"/>
    <s v="CD92"/>
    <x v="9"/>
    <s v="CD9202"/>
    <m/>
    <e v="#N/A"/>
    <m/>
    <e v="#N/A"/>
    <s v=""/>
    <s v=""/>
    <m/>
    <m/>
    <m/>
    <x v="3"/>
    <s v="# de personnes"/>
    <m/>
    <m/>
    <n v="200"/>
    <n v="100"/>
    <m/>
    <m/>
    <n v="50"/>
    <n v="50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10"/>
    <e v="#N/A"/>
    <m/>
    <e v="#N/A"/>
    <m/>
    <e v="#N/A"/>
    <s v=""/>
    <s v=""/>
    <m/>
    <m/>
    <m/>
    <x v="3"/>
    <s v="# de personnes"/>
    <m/>
    <m/>
    <n v="200"/>
    <n v="150"/>
    <m/>
    <m/>
    <n v="75"/>
    <n v="75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11"/>
    <e v="#N/A"/>
    <m/>
    <e v="#N/A"/>
    <m/>
    <e v="#N/A"/>
    <s v=""/>
    <s v=""/>
    <m/>
    <m/>
    <m/>
    <x v="3"/>
    <s v="# de personnes"/>
    <m/>
    <m/>
    <n v="200"/>
    <n v="200"/>
    <m/>
    <m/>
    <n v="100"/>
    <n v="100"/>
    <x v="0"/>
    <d v="2019-01-01T00:00:00"/>
    <d v="2019-12-31T00:00:00"/>
    <m/>
  </r>
  <r>
    <d v="2018-10-31T00:00:00"/>
    <d v="2019-05-31T00:00:00"/>
    <x v="3"/>
    <x v="3"/>
    <s v="ONG internationale"/>
    <x v="2"/>
    <x v="3"/>
    <x v="7"/>
    <x v="0"/>
    <s v="CD61"/>
    <x v="6"/>
    <e v="#N/A"/>
    <m/>
    <e v="#N/A"/>
    <m/>
    <e v="#N/A"/>
    <s v=""/>
    <s v=""/>
    <m/>
    <m/>
    <m/>
    <x v="3"/>
    <s v="# de personnes"/>
    <m/>
    <m/>
    <n v="200"/>
    <n v="0"/>
    <m/>
    <m/>
    <n v="0"/>
    <n v="0"/>
    <x v="0"/>
    <d v="2019-01-01T00:00:00"/>
    <d v="2019-12-31T00:00:00"/>
    <m/>
  </r>
  <r>
    <m/>
    <d v="2019-05-31T00:00:00"/>
    <x v="6"/>
    <x v="6"/>
    <s v="ONG internationale"/>
    <x v="4"/>
    <x v="7"/>
    <x v="0"/>
    <x v="2"/>
    <s v="CD92"/>
    <x v="30"/>
    <s v="CD9207"/>
    <m/>
    <e v="#N/A"/>
    <m/>
    <e v="#N/A"/>
    <s v=""/>
    <s v=""/>
    <m/>
    <m/>
    <m/>
    <x v="3"/>
    <s v="# de personnes"/>
    <m/>
    <m/>
    <n v="40"/>
    <n v="40"/>
    <m/>
    <m/>
    <n v="20"/>
    <n v="20"/>
    <x v="0"/>
    <d v="2019-03-15T00:00:00"/>
    <d v="2019-08-31T00:00:00"/>
    <m/>
  </r>
  <r>
    <m/>
    <d v="2019-05-31T00:00:00"/>
    <x v="6"/>
    <x v="6"/>
    <s v="ONG internationale"/>
    <x v="4"/>
    <x v="8"/>
    <x v="0"/>
    <x v="4"/>
    <s v="CD63"/>
    <x v="12"/>
    <s v="CD6312"/>
    <m/>
    <e v="#N/A"/>
    <m/>
    <e v="#N/A"/>
    <s v=""/>
    <s v=""/>
    <m/>
    <m/>
    <m/>
    <x v="3"/>
    <s v="# de personnes"/>
    <m/>
    <m/>
    <n v="40"/>
    <n v="40"/>
    <m/>
    <m/>
    <n v="20"/>
    <n v="20"/>
    <x v="0"/>
    <d v="2019-03-15T00:00:00"/>
    <d v="2019-08-31T00:00:00"/>
    <m/>
  </r>
  <r>
    <m/>
    <d v="2019-05-31T00:00:00"/>
    <x v="6"/>
    <x v="6"/>
    <s v="ONG internationale"/>
    <x v="4"/>
    <x v="8"/>
    <x v="0"/>
    <x v="6"/>
    <s v="CD91"/>
    <x v="23"/>
    <s v="CD9104"/>
    <m/>
    <e v="#N/A"/>
    <m/>
    <e v="#N/A"/>
    <s v=""/>
    <s v=""/>
    <m/>
    <m/>
    <m/>
    <x v="3"/>
    <s v="# de personnes"/>
    <m/>
    <m/>
    <n v="40"/>
    <n v="40"/>
    <m/>
    <m/>
    <n v="20"/>
    <n v="20"/>
    <x v="0"/>
    <d v="2019-03-15T00:00:00"/>
    <d v="2019-08-31T00:00:00"/>
    <m/>
  </r>
  <r>
    <m/>
    <d v="2019-05-31T00:00:00"/>
    <x v="6"/>
    <x v="6"/>
    <s v="ONG internationale"/>
    <x v="4"/>
    <x v="8"/>
    <x v="0"/>
    <x v="3"/>
    <s v="CD71"/>
    <x v="24"/>
    <s v="CD7102"/>
    <m/>
    <e v="#N/A"/>
    <m/>
    <e v="#N/A"/>
    <s v=""/>
    <s v=""/>
    <m/>
    <m/>
    <m/>
    <x v="3"/>
    <s v="# de personnes"/>
    <m/>
    <m/>
    <n v="40"/>
    <n v="40"/>
    <m/>
    <m/>
    <n v="20"/>
    <n v="20"/>
    <x v="0"/>
    <d v="2019-03-15T00:00:00"/>
    <d v="2019-08-31T00:00:00"/>
    <m/>
  </r>
  <r>
    <m/>
    <d v="2019-05-31T00:00:00"/>
    <x v="6"/>
    <x v="6"/>
    <s v="ONG internationale"/>
    <x v="4"/>
    <x v="8"/>
    <x v="0"/>
    <x v="3"/>
    <s v="CD71"/>
    <x v="25"/>
    <s v="CD7103"/>
    <m/>
    <e v="#N/A"/>
    <m/>
    <e v="#N/A"/>
    <s v=""/>
    <s v=""/>
    <m/>
    <m/>
    <m/>
    <x v="3"/>
    <s v="# de personnes"/>
    <m/>
    <m/>
    <n v="40"/>
    <n v="40"/>
    <m/>
    <m/>
    <n v="20"/>
    <n v="20"/>
    <x v="0"/>
    <d v="2019-03-15T00:00:00"/>
    <d v="2019-08-31T00:00:00"/>
    <m/>
  </r>
  <r>
    <d v="2018-10-31T00:00:00"/>
    <d v="2019-05-31T00:00:00"/>
    <x v="1"/>
    <x v="1"/>
    <s v="Agence ONU"/>
    <x v="1"/>
    <x v="1"/>
    <x v="1"/>
    <x v="1"/>
    <s v="CD74"/>
    <x v="33"/>
    <s v="CD7405"/>
    <m/>
    <e v="#N/A"/>
    <m/>
    <e v="#N/A"/>
    <s v=""/>
    <s v=""/>
    <m/>
    <m/>
    <m/>
    <x v="4"/>
    <s v="# de salles de classe et d'enfants"/>
    <n v="10"/>
    <n v="6"/>
    <n v="1000"/>
    <n v="600"/>
    <n v="30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1"/>
    <s v="CD7408"/>
    <m/>
    <e v="#N/A"/>
    <m/>
    <e v="#N/A"/>
    <s v=""/>
    <s v=""/>
    <m/>
    <m/>
    <m/>
    <x v="4"/>
    <s v="# de salles de classe et d'enfants"/>
    <n v="10"/>
    <n v="8"/>
    <n v="1000"/>
    <n v="800"/>
    <n v="40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2"/>
    <s v="CD7410"/>
    <m/>
    <e v="#N/A"/>
    <m/>
    <e v="#N/A"/>
    <s v=""/>
    <s v=""/>
    <m/>
    <m/>
    <m/>
    <x v="4"/>
    <s v="# de salles de classe et d'enfants"/>
    <n v="10"/>
    <n v="3"/>
    <n v="1000"/>
    <n v="300"/>
    <n v="15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4"/>
    <s v="# de salles de classe et d'enfants"/>
    <n v="10"/>
    <n v="7"/>
    <n v="1000"/>
    <n v="700"/>
    <n v="35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4"/>
    <s v="CD7401"/>
    <m/>
    <e v="#N/A"/>
    <m/>
    <e v="#N/A"/>
    <s v=""/>
    <s v=""/>
    <m/>
    <m/>
    <m/>
    <x v="4"/>
    <s v="# de salles de classe et d'enfants"/>
    <n v="10"/>
    <n v="9"/>
    <n v="1000"/>
    <n v="900"/>
    <n v="450"/>
    <m/>
    <m/>
    <n v="10"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4"/>
    <s v="# de salles de classe et d'enfants"/>
    <n v="10"/>
    <n v="10"/>
    <n v="1000"/>
    <n v="1000"/>
    <n v="50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5"/>
    <s v="CD7402"/>
    <m/>
    <e v="#N/A"/>
    <m/>
    <e v="#N/A"/>
    <s v=""/>
    <s v=""/>
    <m/>
    <m/>
    <m/>
    <x v="4"/>
    <s v="# de salles de classe et d'enfants"/>
    <n v="10"/>
    <n v="6"/>
    <n v="1000"/>
    <n v="600"/>
    <n v="300"/>
    <m/>
    <m/>
    <m/>
    <x v="0"/>
    <d v="2019-01-01T00:00:00"/>
    <d v="2019-12-31T00:00:00"/>
    <m/>
  </r>
  <r>
    <d v="2018-10-31T00:00:00"/>
    <d v="2019-05-31T00:00:00"/>
    <x v="1"/>
    <x v="1"/>
    <s v="Agence ONU"/>
    <x v="1"/>
    <x v="1"/>
    <x v="1"/>
    <x v="1"/>
    <s v="CD74"/>
    <x v="3"/>
    <s v="CD7403"/>
    <m/>
    <e v="#N/A"/>
    <m/>
    <e v="#N/A"/>
    <s v=""/>
    <s v=""/>
    <m/>
    <m/>
    <m/>
    <x v="4"/>
    <s v="# de salles de classe et d'enfants"/>
    <n v="10"/>
    <n v="6"/>
    <n v="1000"/>
    <n v="600"/>
    <n v="300"/>
    <m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2"/>
    <s v="CD92"/>
    <x v="9"/>
    <s v="CD9202"/>
    <m/>
    <e v="#N/A"/>
    <m/>
    <e v="#N/A"/>
    <s v=""/>
    <s v=""/>
    <m/>
    <m/>
    <m/>
    <x v="4"/>
    <s v="# de salles de classe et d'enfants"/>
    <n v="75"/>
    <n v="45"/>
    <n v="7500"/>
    <n v="4500"/>
    <n v="225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0"/>
    <s v="CD9203"/>
    <m/>
    <e v="#N/A"/>
    <m/>
    <e v="#N/A"/>
    <s v=""/>
    <s v=""/>
    <m/>
    <m/>
    <m/>
    <x v="4"/>
    <s v="# de salles de classe et d'enfants"/>
    <n v="75"/>
    <n v="64"/>
    <n v="7500"/>
    <n v="6400"/>
    <n v="32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2"/>
    <s v="CD92"/>
    <x v="11"/>
    <s v="CD9204"/>
    <m/>
    <e v="#N/A"/>
    <m/>
    <e v="#N/A"/>
    <s v=""/>
    <s v=""/>
    <m/>
    <m/>
    <m/>
    <x v="4"/>
    <s v="# de salles de classe et d'enfants"/>
    <n v="75"/>
    <n v="34"/>
    <n v="7500"/>
    <n v="3400"/>
    <n v="1700"/>
    <m/>
    <m/>
    <m/>
    <x v="0"/>
    <d v="2019-01-15T00:00:00"/>
    <d v="2019-06-30T00:00:00"/>
    <m/>
  </r>
  <r>
    <d v="2018-10-31T00:00:00"/>
    <d v="2019-05-31T00:00:00"/>
    <x v="7"/>
    <x v="7"/>
    <s v="ONG internationale"/>
    <x v="5"/>
    <x v="9"/>
    <x v="5"/>
    <x v="8"/>
    <s v="CD54"/>
    <x v="26"/>
    <s v="CD5402"/>
    <m/>
    <e v="#N/A"/>
    <m/>
    <e v="#N/A"/>
    <s v=""/>
    <s v=""/>
    <m/>
    <m/>
    <m/>
    <x v="4"/>
    <s v="# de salles de classe et d'enfants"/>
    <n v="50"/>
    <n v="45"/>
    <n v="5000"/>
    <n v="4500"/>
    <n v="22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8"/>
    <s v="CD54"/>
    <x v="27"/>
    <s v="CD5408"/>
    <m/>
    <e v="#N/A"/>
    <m/>
    <e v="#N/A"/>
    <s v=""/>
    <s v=""/>
    <m/>
    <m/>
    <m/>
    <x v="4"/>
    <s v="# de salles de classe et d'enfants"/>
    <n v="50"/>
    <n v="32"/>
    <n v="5000"/>
    <n v="3200"/>
    <n v="160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8"/>
    <s v="CD54"/>
    <x v="28"/>
    <s v="CD5405"/>
    <m/>
    <e v="#N/A"/>
    <m/>
    <e v="#N/A"/>
    <s v=""/>
    <s v=""/>
    <m/>
    <m/>
    <m/>
    <x v="4"/>
    <s v="# de salles de classe et d'enfants"/>
    <n v="50"/>
    <n v="23"/>
    <n v="5000"/>
    <n v="2300"/>
    <n v="11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2"/>
    <s v="CD92"/>
    <x v="9"/>
    <s v="CD9202"/>
    <m/>
    <e v="#N/A"/>
    <m/>
    <e v="#N/A"/>
    <s v=""/>
    <s v=""/>
    <m/>
    <m/>
    <m/>
    <x v="4"/>
    <s v="# de salles de classe et d'enfants"/>
    <n v="50"/>
    <n v="43"/>
    <n v="5000"/>
    <n v="4300"/>
    <n v="21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2"/>
    <s v="CD92"/>
    <x v="30"/>
    <s v="CD9207"/>
    <m/>
    <e v="#N/A"/>
    <m/>
    <e v="#N/A"/>
    <s v=""/>
    <s v=""/>
    <m/>
    <m/>
    <m/>
    <x v="4"/>
    <s v="# de salles de classe et d'enfants"/>
    <n v="50"/>
    <n v="50"/>
    <n v="5000"/>
    <n v="5000"/>
    <n v="250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2"/>
    <s v="CD92"/>
    <x v="6"/>
    <s v="CD9206"/>
    <m/>
    <e v="#N/A"/>
    <m/>
    <e v="#N/A"/>
    <s v=""/>
    <s v=""/>
    <m/>
    <m/>
    <m/>
    <x v="4"/>
    <s v="# de salles de classe et d'enfants"/>
    <n v="50"/>
    <n v="5"/>
    <n v="5000"/>
    <n v="500"/>
    <n v="250"/>
    <m/>
    <m/>
    <m/>
    <x v="0"/>
    <d v="2019-01-01T00:00:00"/>
    <d v="2019-12-31T00:00:00"/>
    <m/>
  </r>
  <r>
    <d v="2018-10-31T00:00:00"/>
    <d v="2019-05-31T00:00:00"/>
    <x v="7"/>
    <x v="7"/>
    <s v="ONG internationale"/>
    <x v="5"/>
    <x v="9"/>
    <x v="5"/>
    <x v="2"/>
    <s v="CD92"/>
    <x v="31"/>
    <s v="CD9201"/>
    <m/>
    <e v="#N/A"/>
    <m/>
    <e v="#N/A"/>
    <s v=""/>
    <s v=""/>
    <m/>
    <m/>
    <m/>
    <x v="4"/>
    <s v="# de salles de classe et d'enfants"/>
    <n v="50"/>
    <n v="23"/>
    <n v="5000"/>
    <n v="2300"/>
    <n v="11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6"/>
    <s v="CD91"/>
    <x v="18"/>
    <s v="CD9101"/>
    <m/>
    <e v="#N/A"/>
    <m/>
    <e v="#N/A"/>
    <s v=""/>
    <s v=""/>
    <m/>
    <m/>
    <m/>
    <x v="4"/>
    <s v="# de salles de classe et d'enfants"/>
    <n v="20"/>
    <n v="18"/>
    <n v="2000"/>
    <n v="1800"/>
    <n v="9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6"/>
    <s v="CD91"/>
    <x v="18"/>
    <s v="CD9101"/>
    <m/>
    <e v="#N/A"/>
    <m/>
    <e v="#N/A"/>
    <s v=""/>
    <s v=""/>
    <m/>
    <m/>
    <m/>
    <x v="4"/>
    <s v="# de salles de classe et d'enfants"/>
    <n v="20"/>
    <n v="16"/>
    <n v="2000"/>
    <n v="1600"/>
    <n v="8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6"/>
    <s v="CD91"/>
    <x v="18"/>
    <s v="CD9101"/>
    <m/>
    <e v="#N/A"/>
    <m/>
    <e v="#N/A"/>
    <s v=""/>
    <s v=""/>
    <m/>
    <m/>
    <m/>
    <x v="4"/>
    <s v="# de salles de classe et d'enfants"/>
    <n v="20"/>
    <n v="5"/>
    <n v="2000"/>
    <n v="500"/>
    <n v="2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6"/>
    <s v="CD91"/>
    <x v="18"/>
    <s v="CD9101"/>
    <m/>
    <e v="#N/A"/>
    <m/>
    <e v="#N/A"/>
    <s v=""/>
    <s v=""/>
    <m/>
    <m/>
    <m/>
    <x v="4"/>
    <s v="# de salles de classe et d'enfants"/>
    <n v="20"/>
    <n v="17"/>
    <n v="2000"/>
    <n v="1700"/>
    <n v="8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6"/>
    <s v="CD91"/>
    <x v="19"/>
    <s v="CD9103"/>
    <m/>
    <e v="#N/A"/>
    <m/>
    <e v="#N/A"/>
    <s v=""/>
    <s v=""/>
    <m/>
    <m/>
    <m/>
    <x v="4"/>
    <s v="# de salles de classe et d'enfants"/>
    <n v="20"/>
    <n v="8"/>
    <n v="2000"/>
    <n v="800"/>
    <n v="4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7"/>
    <s v="CD82"/>
    <x v="20"/>
    <s v="CD8209"/>
    <m/>
    <e v="#N/A"/>
    <m/>
    <e v="#N/A"/>
    <s v=""/>
    <s v=""/>
    <m/>
    <m/>
    <m/>
    <x v="4"/>
    <s v="# de salles de classe et d'enfants"/>
    <n v="20"/>
    <n v="12"/>
    <n v="2000"/>
    <n v="1200"/>
    <n v="6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7"/>
    <s v="CD82"/>
    <x v="20"/>
    <s v="CD8209"/>
    <m/>
    <e v="#N/A"/>
    <m/>
    <e v="#N/A"/>
    <s v=""/>
    <s v=""/>
    <m/>
    <m/>
    <m/>
    <x v="4"/>
    <s v="# de salles de classe et d'enfants"/>
    <n v="20"/>
    <n v="6"/>
    <n v="2000"/>
    <n v="600"/>
    <n v="3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7"/>
    <s v="CD82"/>
    <x v="20"/>
    <s v="CD8209"/>
    <m/>
    <e v="#N/A"/>
    <m/>
    <e v="#N/A"/>
    <s v=""/>
    <s v=""/>
    <m/>
    <m/>
    <m/>
    <x v="4"/>
    <s v="# de salles de classe et d'enfants"/>
    <n v="20"/>
    <n v="13"/>
    <n v="2000"/>
    <n v="1300"/>
    <n v="6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7"/>
    <s v="CD82"/>
    <x v="21"/>
    <s v="CD8201"/>
    <m/>
    <e v="#N/A"/>
    <m/>
    <e v="#N/A"/>
    <s v=""/>
    <s v=""/>
    <m/>
    <m/>
    <m/>
    <x v="4"/>
    <s v="# de salles de classe et d'enfants"/>
    <n v="20"/>
    <n v="7"/>
    <n v="2000"/>
    <n v="700"/>
    <n v="3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7"/>
    <s v="CD82"/>
    <x v="21"/>
    <s v="CD8201"/>
    <m/>
    <e v="#N/A"/>
    <m/>
    <e v="#N/A"/>
    <s v=""/>
    <s v=""/>
    <m/>
    <m/>
    <m/>
    <x v="4"/>
    <s v="# de salles de classe et d'enfants"/>
    <n v="20"/>
    <n v="12"/>
    <n v="2000"/>
    <n v="1200"/>
    <n v="6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3"/>
    <s v="CD71"/>
    <x v="21"/>
    <e v="#N/A"/>
    <m/>
    <e v="#N/A"/>
    <m/>
    <e v="#N/A"/>
    <s v=""/>
    <s v=""/>
    <m/>
    <m/>
    <m/>
    <x v="4"/>
    <s v="# de salles de classe et d'enfants"/>
    <n v="20"/>
    <n v="17"/>
    <n v="2000"/>
    <n v="1700"/>
    <n v="85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3"/>
    <s v="CD71"/>
    <x v="21"/>
    <e v="#N/A"/>
    <m/>
    <e v="#N/A"/>
    <m/>
    <e v="#N/A"/>
    <s v=""/>
    <s v=""/>
    <m/>
    <m/>
    <m/>
    <x v="4"/>
    <s v="# de salles de classe et d'enfants"/>
    <n v="20"/>
    <n v="8"/>
    <n v="2000"/>
    <n v="800"/>
    <n v="4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6"/>
    <x v="2"/>
    <x v="3"/>
    <s v="CD71"/>
    <x v="21"/>
    <e v="#N/A"/>
    <m/>
    <e v="#N/A"/>
    <m/>
    <e v="#N/A"/>
    <s v=""/>
    <s v=""/>
    <m/>
    <m/>
    <m/>
    <x v="4"/>
    <s v="# de salles de classe et d'enfants"/>
    <n v="20"/>
    <n v="0"/>
    <n v="2000"/>
    <n v="0"/>
    <n v="0"/>
    <m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4"/>
    <s v="# de salles de classe et d'enfants"/>
    <n v="20"/>
    <n v="0"/>
    <n v="2000"/>
    <n v="0"/>
    <n v="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4"/>
    <s v="# de salles de classe et d'enfants"/>
    <n v="20"/>
    <n v="2"/>
    <n v="2000"/>
    <n v="200"/>
    <n v="1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6"/>
    <s v="CD6201"/>
    <m/>
    <e v="#N/A"/>
    <m/>
    <e v="#N/A"/>
    <s v=""/>
    <s v=""/>
    <m/>
    <m/>
    <m/>
    <x v="4"/>
    <s v="# de salles de classe et d'enfants"/>
    <n v="20"/>
    <n v="12"/>
    <n v="2000"/>
    <n v="1200"/>
    <n v="600"/>
    <m/>
    <m/>
    <m/>
    <x v="0"/>
    <d v="2019-01-15T00:00:00"/>
    <d v="2019-06-30T00:00:00"/>
    <m/>
  </r>
  <r>
    <m/>
    <d v="2019-05-31T00:00:00"/>
    <x v="6"/>
    <x v="6"/>
    <s v="ONG internationale"/>
    <x v="4"/>
    <x v="7"/>
    <x v="7"/>
    <x v="2"/>
    <s v="CD92"/>
    <x v="30"/>
    <s v="CD9207"/>
    <m/>
    <e v="#N/A"/>
    <m/>
    <e v="#N/A"/>
    <s v=""/>
    <s v=""/>
    <m/>
    <m/>
    <m/>
    <x v="4"/>
    <s v="# de salles de classe et d'enfants"/>
    <m/>
    <m/>
    <n v="7000"/>
    <n v="6436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2"/>
    <s v="CD6312"/>
    <m/>
    <e v="#N/A"/>
    <m/>
    <e v="#N/A"/>
    <s v=""/>
    <s v=""/>
    <m/>
    <m/>
    <m/>
    <x v="4"/>
    <s v="# de salles de classe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4"/>
    <s v="# de salles de classe et d'enfants"/>
    <m/>
    <m/>
    <n v="300"/>
    <n v="2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4"/>
    <s v="CD7102"/>
    <m/>
    <e v="#N/A"/>
    <m/>
    <e v="#N/A"/>
    <s v=""/>
    <s v=""/>
    <m/>
    <m/>
    <m/>
    <x v="4"/>
    <s v="# de salles de classe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4"/>
    <s v="# de salles de classe et d'enfants"/>
    <m/>
    <m/>
    <n v="1800"/>
    <n v="1730"/>
    <n v="20"/>
    <n v="20"/>
    <m/>
    <m/>
    <x v="0"/>
    <d v="2019-03-15T00:00:00"/>
    <d v="2019-08-31T00:00:00"/>
    <m/>
  </r>
  <r>
    <d v="2018-10-31T00:00:00"/>
    <d v="2019-05-31T00:00:00"/>
    <x v="5"/>
    <x v="5"/>
    <s v="ONG internationale"/>
    <x v="3"/>
    <x v="5"/>
    <x v="4"/>
    <x v="2"/>
    <s v="CD92"/>
    <x v="9"/>
    <s v="CD9202"/>
    <m/>
    <e v="#N/A"/>
    <m/>
    <e v="#N/A"/>
    <s v=""/>
    <s v=""/>
    <m/>
    <m/>
    <m/>
    <x v="5"/>
    <s v="# de salles de classe et d'enfants"/>
    <n v="50"/>
    <n v="25"/>
    <n v="5000"/>
    <n v="2500"/>
    <n v="1250"/>
    <m/>
    <m/>
    <m/>
    <x v="0"/>
    <d v="2019-01-15T00:00:00"/>
    <d v="2019-06-30T00:00:00"/>
    <m/>
  </r>
  <r>
    <d v="2018-10-31T00:00:00"/>
    <d v="2019-05-31T00:00:00"/>
    <x v="4"/>
    <x v="4"/>
    <s v="ONG internationale"/>
    <x v="0"/>
    <x v="10"/>
    <x v="3"/>
    <x v="1"/>
    <s v="CD74"/>
    <x v="2"/>
    <s v="CD7410"/>
    <m/>
    <e v="#N/A"/>
    <m/>
    <e v="#N/A"/>
    <s v=""/>
    <s v=""/>
    <m/>
    <m/>
    <m/>
    <x v="5"/>
    <s v="# de salles de classe et d'enfants"/>
    <n v="15"/>
    <n v="10"/>
    <n v="1500"/>
    <n v="1000"/>
    <n v="500"/>
    <m/>
    <m/>
    <m/>
    <x v="0"/>
    <d v="2019-01-01T00:00:00"/>
    <d v="2019-12-31T00:00:00"/>
    <m/>
  </r>
  <r>
    <d v="2018-10-31T00:00:00"/>
    <d v="2019-05-31T00:00:00"/>
    <x v="4"/>
    <x v="4"/>
    <s v="ONG internationale"/>
    <x v="0"/>
    <x v="10"/>
    <x v="3"/>
    <x v="1"/>
    <s v="CD74"/>
    <x v="2"/>
    <s v="CD7410"/>
    <m/>
    <e v="#N/A"/>
    <m/>
    <e v="#N/A"/>
    <s v=""/>
    <s v=""/>
    <m/>
    <m/>
    <m/>
    <x v="5"/>
    <s v="# de salles de classe et d'enfants"/>
    <n v="15"/>
    <n v="7"/>
    <n v="1500"/>
    <n v="700"/>
    <n v="350"/>
    <m/>
    <m/>
    <m/>
    <x v="0"/>
    <d v="2019-01-01T00:00:00"/>
    <d v="2019-12-31T00:00:00"/>
    <m/>
  </r>
  <r>
    <d v="2018-10-31T00:00:00"/>
    <d v="2019-05-31T00:00:00"/>
    <x v="5"/>
    <x v="5"/>
    <s v="ONG internationale"/>
    <x v="3"/>
    <x v="5"/>
    <x v="4"/>
    <x v="5"/>
    <s v="CD62"/>
    <x v="15"/>
    <s v="CD6205"/>
    <m/>
    <e v="#N/A"/>
    <m/>
    <e v="#N/A"/>
    <s v=""/>
    <s v=""/>
    <m/>
    <m/>
    <m/>
    <x v="5"/>
    <s v="# de salles de classe et d'enfants"/>
    <n v="15"/>
    <n v="8"/>
    <n v="1500"/>
    <n v="800"/>
    <n v="40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6"/>
    <s v="CD6201"/>
    <m/>
    <e v="#N/A"/>
    <m/>
    <e v="#N/A"/>
    <s v=""/>
    <s v=""/>
    <m/>
    <m/>
    <m/>
    <x v="5"/>
    <s v="# de salles de classe et d'enfants"/>
    <n v="15"/>
    <n v="3"/>
    <n v="1500"/>
    <n v="300"/>
    <n v="150"/>
    <m/>
    <m/>
    <m/>
    <x v="0"/>
    <d v="2019-01-15T00:00:00"/>
    <d v="2019-06-30T00:00:00"/>
    <m/>
  </r>
  <r>
    <d v="2018-10-31T00:00:00"/>
    <d v="2019-05-31T00:00:00"/>
    <x v="5"/>
    <x v="5"/>
    <s v="ONG internationale"/>
    <x v="3"/>
    <x v="5"/>
    <x v="4"/>
    <x v="5"/>
    <s v="CD62"/>
    <x v="17"/>
    <s v="CD6210"/>
    <m/>
    <e v="#N/A"/>
    <m/>
    <e v="#N/A"/>
    <s v=""/>
    <s v=""/>
    <m/>
    <m/>
    <m/>
    <x v="5"/>
    <s v="# de salles de classe et d'enfants"/>
    <n v="15"/>
    <n v="6"/>
    <n v="1500"/>
    <n v="600"/>
    <n v="300"/>
    <m/>
    <m/>
    <m/>
    <x v="0"/>
    <d v="2019-01-15T00:00:00"/>
    <d v="2019-06-30T00:00:00"/>
    <m/>
  </r>
  <r>
    <m/>
    <d v="2019-05-31T00:00:00"/>
    <x v="6"/>
    <x v="6"/>
    <s v="ONG internationale"/>
    <x v="4"/>
    <x v="7"/>
    <x v="7"/>
    <x v="2"/>
    <s v="CD92"/>
    <x v="30"/>
    <s v="CD9207"/>
    <m/>
    <e v="#N/A"/>
    <m/>
    <e v="#N/A"/>
    <s v=""/>
    <s v=""/>
    <m/>
    <m/>
    <m/>
    <x v="5"/>
    <s v="# de salles de classe et d'enfants"/>
    <m/>
    <m/>
    <n v="1000"/>
    <n v="857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2"/>
    <s v="CD6312"/>
    <m/>
    <e v="#N/A"/>
    <m/>
    <e v="#N/A"/>
    <s v=""/>
    <s v=""/>
    <m/>
    <m/>
    <m/>
    <x v="5"/>
    <s v="# de salles de classe et d'enfants"/>
    <m/>
    <m/>
    <n v="500"/>
    <n v="408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5"/>
    <s v="# de salles de classe et d'enfants"/>
    <m/>
    <m/>
    <n v="150"/>
    <n v="13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4"/>
    <s v="CD7102"/>
    <m/>
    <e v="#N/A"/>
    <m/>
    <e v="#N/A"/>
    <s v=""/>
    <s v=""/>
    <m/>
    <m/>
    <m/>
    <x v="5"/>
    <s v="# de salles de classe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5"/>
    <s v="# de salles de classe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7"/>
    <x v="7"/>
    <x v="2"/>
    <s v="CD92"/>
    <x v="9"/>
    <s v="CD9202"/>
    <m/>
    <e v="#N/A"/>
    <m/>
    <e v="#N/A"/>
    <s v=""/>
    <s v=""/>
    <m/>
    <m/>
    <m/>
    <x v="5"/>
    <s v="# de salles de classe et d'enfants"/>
    <m/>
    <m/>
    <n v="500"/>
    <n v="471"/>
    <n v="490"/>
    <n v="49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4"/>
    <s v="CD63"/>
    <x v="13"/>
    <s v="CD6301"/>
    <m/>
    <e v="#N/A"/>
    <m/>
    <e v="#N/A"/>
    <s v=""/>
    <s v=""/>
    <m/>
    <m/>
    <m/>
    <x v="5"/>
    <s v="# de salles de classe et d'enfants"/>
    <m/>
    <m/>
    <n v="200"/>
    <n v="195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18"/>
    <s v="CD9101"/>
    <m/>
    <e v="#N/A"/>
    <m/>
    <e v="#N/A"/>
    <s v=""/>
    <s v=""/>
    <m/>
    <m/>
    <m/>
    <x v="5"/>
    <s v="# de salles de classe et d'enfants"/>
    <m/>
    <m/>
    <n v="450"/>
    <n v="45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6"/>
    <s v="CD91"/>
    <x v="23"/>
    <s v="CD9104"/>
    <m/>
    <e v="#N/A"/>
    <m/>
    <e v="#N/A"/>
    <s v=""/>
    <s v=""/>
    <m/>
    <m/>
    <m/>
    <x v="5"/>
    <s v="# de salles de classe et d'enfants"/>
    <m/>
    <m/>
    <n v="400"/>
    <n v="377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4"/>
    <s v="CD7102"/>
    <m/>
    <e v="#N/A"/>
    <m/>
    <e v="#N/A"/>
    <s v=""/>
    <s v=""/>
    <m/>
    <m/>
    <m/>
    <x v="5"/>
    <s v="# de salles de classe et d'enfants"/>
    <m/>
    <m/>
    <n v="40"/>
    <n v="40"/>
    <n v="20"/>
    <n v="20"/>
    <m/>
    <m/>
    <x v="0"/>
    <d v="2019-03-15T00:00:00"/>
    <d v="2019-08-31T00:00:00"/>
    <m/>
  </r>
  <r>
    <m/>
    <d v="2019-05-31T00:00:00"/>
    <x v="6"/>
    <x v="6"/>
    <s v="ONG internationale"/>
    <x v="4"/>
    <x v="8"/>
    <x v="7"/>
    <x v="3"/>
    <s v="CD71"/>
    <x v="25"/>
    <s v="CD7103"/>
    <m/>
    <e v="#N/A"/>
    <m/>
    <e v="#N/A"/>
    <s v=""/>
    <s v=""/>
    <m/>
    <m/>
    <m/>
    <x v="5"/>
    <s v="# de salles de classe et d'enfants"/>
    <m/>
    <m/>
    <n v="40"/>
    <n v="40"/>
    <n v="20"/>
    <n v="20"/>
    <m/>
    <m/>
    <x v="0"/>
    <d v="2019-03-15T00:00:00"/>
    <d v="2019-08-31T00:00:0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12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>
  <location ref="A3:D117" firstHeaderRow="1" firstDataRow="2" firstDataCol="1"/>
  <pivotFields count="35">
    <pivotField showAll="0" defaultSubtotal="0"/>
    <pivotField numFmtId="169" showAll="0" defaultSubtotal="0"/>
    <pivotField dataField="1" showAll="0" defaultSubtotal="0">
      <items count="9">
        <item x="2"/>
        <item x="8"/>
        <item x="6"/>
        <item x="0"/>
        <item x="5"/>
        <item x="3"/>
        <item x="4"/>
        <item x="1"/>
        <item x="7"/>
      </items>
    </pivotField>
    <pivotField showAll="0" defaultSubtotal="0"/>
    <pivotField showAll="0" defaultSubtotal="0"/>
    <pivotField axis="axisRow" showAll="0" defaultSubtotal="0">
      <items count="6">
        <item x="4"/>
        <item x="3"/>
        <item x="2"/>
        <item x="0"/>
        <item x="1"/>
        <item x="5"/>
      </items>
    </pivotField>
    <pivotField showAll="0" defaultSubtotal="0">
      <items count="12">
        <item x="10"/>
        <item x="2"/>
        <item x="4"/>
        <item x="8"/>
        <item x="7"/>
        <item x="0"/>
        <item x="3"/>
        <item x="11"/>
        <item x="1"/>
        <item x="5"/>
        <item x="6"/>
        <item x="9"/>
      </items>
    </pivotField>
    <pivotField showAll="0" defaultSubtotal="0"/>
    <pivotField axis="axisRow" showAll="0" defaultSubtotal="0">
      <items count="9">
        <item x="3"/>
        <item x="8"/>
        <item x="2"/>
        <item x="6"/>
        <item x="7"/>
        <item x="4"/>
        <item x="0"/>
        <item x="5"/>
        <item x="1"/>
      </items>
    </pivotField>
    <pivotField showAll="0" defaultSubtotal="0"/>
    <pivotField axis="axisRow" showAll="0" defaultSubtotal="0">
      <items count="34">
        <item x="15"/>
        <item x="22"/>
        <item x="18"/>
        <item x="7"/>
        <item x="12"/>
        <item x="29"/>
        <item x="26"/>
        <item x="17"/>
        <item x="4"/>
        <item x="5"/>
        <item x="13"/>
        <item x="27"/>
        <item x="0"/>
        <item x="6"/>
        <item x="1"/>
        <item x="16"/>
        <item x="23"/>
        <item x="2"/>
        <item x="9"/>
        <item x="19"/>
        <item x="8"/>
        <item x="10"/>
        <item x="20"/>
        <item x="11"/>
        <item x="3"/>
        <item x="21"/>
        <item x="30"/>
        <item x="31"/>
        <item x="32"/>
        <item x="28"/>
        <item x="14"/>
        <item x="33"/>
        <item x="24"/>
        <item x="25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numFmtId="1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Col" showAll="0" defaultSubtotal="0">
      <items count="2">
        <item x="0"/>
        <item x="1"/>
      </items>
    </pivotField>
    <pivotField numFmtId="14" showAll="0" defaultSubtotal="0"/>
    <pivotField numFmtId="14" showAll="0" defaultSubtotal="0"/>
    <pivotField showAll="0" defaultSubtotal="0"/>
  </pivotFields>
  <rowFields count="3">
    <field x="8"/>
    <field x="10"/>
    <field x="5"/>
  </rowFields>
  <rowItems count="113">
    <i>
      <x/>
    </i>
    <i r="1">
      <x v="3"/>
    </i>
    <i r="2">
      <x v="4"/>
    </i>
    <i r="1">
      <x v="20"/>
    </i>
    <i r="2">
      <x v="4"/>
    </i>
    <i r="1">
      <x v="25"/>
    </i>
    <i r="2">
      <x v="3"/>
    </i>
    <i r="2">
      <x v="5"/>
    </i>
    <i r="1">
      <x v="28"/>
    </i>
    <i r="2">
      <x v="4"/>
    </i>
    <i r="1">
      <x v="32"/>
    </i>
    <i r="2">
      <x/>
    </i>
    <i r="2">
      <x v="4"/>
    </i>
    <i r="1">
      <x v="33"/>
    </i>
    <i r="2">
      <x/>
    </i>
    <i r="2">
      <x v="4"/>
    </i>
    <i>
      <x v="1"/>
    </i>
    <i r="1">
      <x v="5"/>
    </i>
    <i r="2">
      <x v="5"/>
    </i>
    <i r="1">
      <x v="6"/>
    </i>
    <i r="2">
      <x v="5"/>
    </i>
    <i r="1">
      <x v="11"/>
    </i>
    <i r="2">
      <x v="5"/>
    </i>
    <i r="1">
      <x v="29"/>
    </i>
    <i r="2">
      <x v="5"/>
    </i>
    <i>
      <x v="2"/>
    </i>
    <i r="1">
      <x v="13"/>
    </i>
    <i r="2">
      <x v="1"/>
    </i>
    <i r="2">
      <x v="4"/>
    </i>
    <i r="2">
      <x v="5"/>
    </i>
    <i r="1">
      <x v="18"/>
    </i>
    <i r="2">
      <x/>
    </i>
    <i r="2">
      <x v="1"/>
    </i>
    <i r="2">
      <x v="2"/>
    </i>
    <i r="2">
      <x v="4"/>
    </i>
    <i r="2">
      <x v="5"/>
    </i>
    <i r="1">
      <x v="21"/>
    </i>
    <i r="2">
      <x v="1"/>
    </i>
    <i r="2">
      <x v="4"/>
    </i>
    <i r="1">
      <x v="23"/>
    </i>
    <i r="2">
      <x v="1"/>
    </i>
    <i r="2">
      <x v="4"/>
    </i>
    <i r="1">
      <x v="26"/>
    </i>
    <i r="2">
      <x/>
    </i>
    <i r="2">
      <x v="4"/>
    </i>
    <i r="2">
      <x v="5"/>
    </i>
    <i r="1">
      <x v="27"/>
    </i>
    <i r="2">
      <x v="4"/>
    </i>
    <i r="2">
      <x v="5"/>
    </i>
    <i>
      <x v="3"/>
    </i>
    <i r="1">
      <x v="2"/>
    </i>
    <i r="2">
      <x/>
    </i>
    <i r="2">
      <x v="3"/>
    </i>
    <i r="2">
      <x v="5"/>
    </i>
    <i r="1">
      <x v="16"/>
    </i>
    <i r="2">
      <x/>
    </i>
    <i r="1">
      <x v="19"/>
    </i>
    <i r="2">
      <x v="3"/>
    </i>
    <i r="2">
      <x v="5"/>
    </i>
    <i>
      <x v="4"/>
    </i>
    <i r="1">
      <x v="22"/>
    </i>
    <i r="2">
      <x v="3"/>
    </i>
    <i r="2">
      <x v="5"/>
    </i>
    <i r="1">
      <x v="25"/>
    </i>
    <i r="2">
      <x v="3"/>
    </i>
    <i r="2">
      <x v="5"/>
    </i>
    <i>
      <x v="5"/>
    </i>
    <i r="1">
      <x v="4"/>
    </i>
    <i r="2">
      <x/>
    </i>
    <i r="2">
      <x v="3"/>
    </i>
    <i r="1">
      <x v="10"/>
    </i>
    <i r="2">
      <x/>
    </i>
    <i r="2">
      <x v="3"/>
    </i>
    <i r="1">
      <x v="30"/>
    </i>
    <i r="2">
      <x v="3"/>
    </i>
    <i>
      <x v="6"/>
    </i>
    <i r="1">
      <x v="12"/>
    </i>
    <i r="2">
      <x/>
    </i>
    <i r="2">
      <x v="3"/>
    </i>
    <i r="1">
      <x v="13"/>
    </i>
    <i r="2">
      <x v="2"/>
    </i>
    <i r="1">
      <x v="21"/>
    </i>
    <i r="2">
      <x v="2"/>
    </i>
    <i r="1">
      <x v="23"/>
    </i>
    <i r="2">
      <x v="2"/>
    </i>
    <i>
      <x v="7"/>
    </i>
    <i r="1">
      <x/>
    </i>
    <i r="2">
      <x v="1"/>
    </i>
    <i r="2">
      <x v="4"/>
    </i>
    <i r="1">
      <x v="7"/>
    </i>
    <i r="2">
      <x v="1"/>
    </i>
    <i r="2">
      <x v="4"/>
    </i>
    <i r="1">
      <x v="15"/>
    </i>
    <i r="2">
      <x v="1"/>
    </i>
    <i r="2">
      <x v="4"/>
    </i>
    <i>
      <x v="8"/>
    </i>
    <i r="1">
      <x v="1"/>
    </i>
    <i r="2">
      <x v="3"/>
    </i>
    <i r="1">
      <x v="8"/>
    </i>
    <i r="2">
      <x v="3"/>
    </i>
    <i r="2">
      <x v="4"/>
    </i>
    <i r="1">
      <x v="9"/>
    </i>
    <i r="2">
      <x v="4"/>
    </i>
    <i r="1">
      <x v="14"/>
    </i>
    <i r="2">
      <x v="4"/>
    </i>
    <i r="1">
      <x v="17"/>
    </i>
    <i r="2">
      <x v="3"/>
    </i>
    <i r="2">
      <x v="4"/>
    </i>
    <i r="1">
      <x v="24"/>
    </i>
    <i r="2">
      <x v="4"/>
    </i>
    <i r="1">
      <x v="31"/>
    </i>
    <i r="2">
      <x v="4"/>
    </i>
    <i t="grand">
      <x/>
    </i>
  </rowItems>
  <colFields count="1">
    <field x="31"/>
  </colFields>
  <colItems count="3">
    <i>
      <x/>
    </i>
    <i>
      <x v="1"/>
    </i>
    <i t="grand">
      <x/>
    </i>
  </colItems>
  <dataFields count="1">
    <dataField name="Nombre de Organisation Déclarante" fld="2" subtotal="count" baseField="0" baseItem="0"/>
  </dataFields>
  <pivotTableStyleInfo name="EC Pivot Style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eau croisé dynamique2" cacheId="12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compact="0" compactData="0" multipleFieldFilters="0" chartFormat="4">
  <location ref="A120:E197" firstHeaderRow="0" firstDataRow="1" firstDataCol="3"/>
  <pivotFields count="35"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9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9">
        <item x="2"/>
        <item x="8"/>
        <item x="6"/>
        <item x="0"/>
        <item x="5"/>
        <item x="3"/>
        <item x="4"/>
        <item x="1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4"/>
        <item x="3"/>
        <item x="2"/>
        <item x="0"/>
        <item x="1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2">
        <item x="10"/>
        <item x="2"/>
        <item x="4"/>
        <item x="8"/>
        <item x="7"/>
        <item x="0"/>
        <item x="3"/>
        <item x="11"/>
        <item x="1"/>
        <item x="5"/>
        <item x="6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9">
        <item x="3"/>
        <item x="8"/>
        <item x="2"/>
        <item x="6"/>
        <item x="7"/>
        <item x="4"/>
        <item x="0"/>
        <item x="5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4">
        <item x="15"/>
        <item x="22"/>
        <item x="18"/>
        <item x="7"/>
        <item x="12"/>
        <item x="29"/>
        <item x="26"/>
        <item x="17"/>
        <item x="4"/>
        <item x="5"/>
        <item x="13"/>
        <item x="27"/>
        <item x="0"/>
        <item x="6"/>
        <item x="1"/>
        <item x="16"/>
        <item x="23"/>
        <item x="2"/>
        <item x="9"/>
        <item x="19"/>
        <item x="8"/>
        <item x="10"/>
        <item x="20"/>
        <item x="11"/>
        <item x="3"/>
        <item x="21"/>
        <item x="30"/>
        <item x="31"/>
        <item x="32"/>
        <item x="28"/>
        <item x="14"/>
        <item x="3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8"/>
    <field x="10"/>
    <field x="6"/>
  </rowFields>
  <rowItems count="77">
    <i>
      <x/>
      <x v="3"/>
      <x v="1"/>
    </i>
    <i r="2">
      <x v="2"/>
    </i>
    <i r="1">
      <x v="20"/>
      <x v="1"/>
    </i>
    <i r="2">
      <x v="2"/>
    </i>
    <i r="1">
      <x v="25"/>
      <x v="10"/>
    </i>
    <i r="2">
      <x v="11"/>
    </i>
    <i r="1">
      <x v="28"/>
      <x v="2"/>
    </i>
    <i r="1">
      <x v="32"/>
      <x v="1"/>
    </i>
    <i r="2">
      <x v="2"/>
    </i>
    <i r="2">
      <x v="3"/>
    </i>
    <i r="1">
      <x v="33"/>
      <x v="2"/>
    </i>
    <i r="2">
      <x v="3"/>
    </i>
    <i>
      <x v="1"/>
      <x v="5"/>
      <x v="11"/>
    </i>
    <i r="1">
      <x v="6"/>
      <x v="11"/>
    </i>
    <i r="1">
      <x v="11"/>
      <x v="11"/>
    </i>
    <i r="1">
      <x v="29"/>
      <x v="11"/>
    </i>
    <i>
      <x v="2"/>
      <x v="13"/>
      <x v="1"/>
    </i>
    <i r="2">
      <x v="8"/>
    </i>
    <i r="2">
      <x v="9"/>
    </i>
    <i r="2">
      <x v="11"/>
    </i>
    <i r="1">
      <x v="18"/>
      <x v="1"/>
    </i>
    <i r="2">
      <x v="4"/>
    </i>
    <i r="2">
      <x v="8"/>
    </i>
    <i r="2">
      <x v="9"/>
    </i>
    <i r="2">
      <x v="11"/>
    </i>
    <i r="1">
      <x v="21"/>
      <x v="8"/>
    </i>
    <i r="2">
      <x v="9"/>
    </i>
    <i r="1">
      <x v="23"/>
      <x v="8"/>
    </i>
    <i r="2">
      <x v="9"/>
    </i>
    <i r="1">
      <x v="26"/>
      <x v="4"/>
    </i>
    <i r="2">
      <x v="8"/>
    </i>
    <i r="2">
      <x v="11"/>
    </i>
    <i r="1">
      <x v="27"/>
      <x v="8"/>
    </i>
    <i r="2">
      <x v="11"/>
    </i>
    <i>
      <x v="3"/>
      <x v="2"/>
      <x v="3"/>
    </i>
    <i r="2">
      <x v="10"/>
    </i>
    <i r="2">
      <x v="11"/>
    </i>
    <i r="1">
      <x v="16"/>
      <x v="3"/>
    </i>
    <i r="1">
      <x v="19"/>
      <x v="10"/>
    </i>
    <i r="2">
      <x v="11"/>
    </i>
    <i>
      <x v="4"/>
      <x v="22"/>
      <x v="10"/>
    </i>
    <i r="2">
      <x v="11"/>
    </i>
    <i r="1">
      <x v="25"/>
      <x v="10"/>
    </i>
    <i r="2">
      <x v="11"/>
    </i>
    <i>
      <x v="5"/>
      <x v="4"/>
      <x v="2"/>
    </i>
    <i r="2">
      <x v="3"/>
    </i>
    <i r="2">
      <x v="10"/>
    </i>
    <i r="1">
      <x v="10"/>
      <x v="2"/>
    </i>
    <i r="2">
      <x v="3"/>
    </i>
    <i r="2">
      <x v="10"/>
    </i>
    <i r="1">
      <x v="30"/>
      <x v="2"/>
    </i>
    <i r="2">
      <x v="10"/>
    </i>
    <i>
      <x v="6"/>
      <x v="12"/>
      <x v="5"/>
    </i>
    <i r="1">
      <x v="13"/>
      <x v="6"/>
    </i>
    <i r="1">
      <x v="21"/>
      <x v="6"/>
    </i>
    <i r="1">
      <x v="23"/>
      <x v="6"/>
    </i>
    <i>
      <x v="7"/>
      <x/>
      <x v="8"/>
    </i>
    <i r="2">
      <x v="9"/>
    </i>
    <i r="1">
      <x v="7"/>
      <x v="8"/>
    </i>
    <i r="2">
      <x v="9"/>
    </i>
    <i r="1">
      <x v="15"/>
      <x v="8"/>
    </i>
    <i r="2">
      <x v="9"/>
    </i>
    <i>
      <x v="8"/>
      <x v="1"/>
      <x/>
    </i>
    <i r="2">
      <x v="10"/>
    </i>
    <i r="1">
      <x v="8"/>
      <x/>
    </i>
    <i r="2">
      <x v="7"/>
    </i>
    <i r="2">
      <x v="8"/>
    </i>
    <i r="2">
      <x v="10"/>
    </i>
    <i r="1">
      <x v="9"/>
      <x v="8"/>
    </i>
    <i r="1">
      <x v="14"/>
      <x v="8"/>
    </i>
    <i r="1">
      <x v="17"/>
      <x/>
    </i>
    <i r="2">
      <x v="7"/>
    </i>
    <i r="2">
      <x v="8"/>
    </i>
    <i r="2">
      <x v="10"/>
    </i>
    <i r="1">
      <x v="24"/>
      <x v="8"/>
    </i>
    <i r="1">
      <x v="31"/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TOTAL DES BÉNÉFICIAIRES CIBLÉS" fld="25" baseField="0" baseItem="0"/>
    <dataField name="Somme de TOTAL DES BÉNÉFICIAIRES ATTEINTS" fld="26" baseField="10" baseItem="3" numFmtId="1"/>
  </dataFields>
  <formats count="1">
    <format dxfId="11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pivotTableStyleInfo name="EC Pivot Style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pivotTables/pivotTable3.xml><?xml version="1.0" encoding="utf-8"?>
<pivotTableDefinition xmlns="http://schemas.openxmlformats.org/spreadsheetml/2006/main" name="Tableau croisé dynamique4" cacheId="12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outline="1" outlineData="1" multipleFieldFilters="0" chartFormat="4">
  <location ref="A238:C250" firstHeaderRow="1" firstDataRow="2" firstDataCol="1"/>
  <pivotFields count="35">
    <pivotField showAll="0" defaultSubtotal="0"/>
    <pivotField numFmtId="169" showAll="0" defaultSubtotal="0"/>
    <pivotField showAll="0" defaultSubtotal="0">
      <items count="9">
        <item x="2"/>
        <item x="8"/>
        <item x="6"/>
        <item x="0"/>
        <item x="5"/>
        <item x="3"/>
        <item x="4"/>
        <item x="1"/>
        <item x="7"/>
      </items>
    </pivotField>
    <pivotField showAll="0" defaultSubtotal="0"/>
    <pivotField showAll="0" defaultSubtotal="0"/>
    <pivotField showAll="0" defaultSubtotal="0">
      <items count="6">
        <item x="4"/>
        <item x="3"/>
        <item x="2"/>
        <item x="0"/>
        <item x="1"/>
        <item x="5"/>
      </items>
    </pivotField>
    <pivotField axis="axisRow" dataField="1" showAll="0" defaultSubtotal="0">
      <items count="12">
        <item x="10"/>
        <item x="2"/>
        <item x="4"/>
        <item x="8"/>
        <item x="7"/>
        <item x="0"/>
        <item x="3"/>
        <item x="11"/>
        <item x="1"/>
        <item x="5"/>
        <item x="6"/>
        <item x="9"/>
      </items>
    </pivotField>
    <pivotField axis="axisRow" showAll="0" defaultSubtotal="0">
      <items count="9">
        <item x="7"/>
        <item x="2"/>
        <item x="1"/>
        <item x="0"/>
        <item x="5"/>
        <item x="8"/>
        <item x="4"/>
        <item x="3"/>
        <item x="6"/>
      </items>
    </pivotField>
    <pivotField showAll="0" defaultSubtotal="0">
      <items count="9">
        <item x="3"/>
        <item x="8"/>
        <item x="2"/>
        <item x="6"/>
        <item x="7"/>
        <item x="4"/>
        <item x="0"/>
        <item x="5"/>
        <item x="1"/>
      </items>
    </pivotField>
    <pivotField showAll="0" defaultSubtotal="0"/>
    <pivotField showAll="0" defaultSubtotal="0">
      <items count="34">
        <item x="15"/>
        <item x="22"/>
        <item x="18"/>
        <item x="7"/>
        <item x="12"/>
        <item x="29"/>
        <item x="26"/>
        <item x="17"/>
        <item x="4"/>
        <item x="5"/>
        <item x="13"/>
        <item x="27"/>
        <item x="0"/>
        <item x="6"/>
        <item x="1"/>
        <item x="16"/>
        <item x="23"/>
        <item x="2"/>
        <item x="9"/>
        <item x="19"/>
        <item x="8"/>
        <item x="10"/>
        <item x="20"/>
        <item x="11"/>
        <item x="3"/>
        <item x="21"/>
        <item x="30"/>
        <item x="31"/>
        <item x="32"/>
        <item x="28"/>
        <item x="14"/>
        <item x="33"/>
        <item x="24"/>
        <item x="25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numFmtId="1"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Col" showAll="0" defaultSubtotal="0">
      <items count="2">
        <item h="1" x="0"/>
        <item x="1"/>
      </items>
    </pivotField>
    <pivotField numFmtId="14" showAll="0" defaultSubtotal="0"/>
    <pivotField numFmtId="14" showAll="0" defaultSubtotal="0"/>
    <pivotField showAll="0" defaultSubtotal="0"/>
  </pivotFields>
  <rowFields count="2">
    <field x="7"/>
    <field x="6"/>
  </rowFields>
  <rowItems count="11">
    <i>
      <x v="1"/>
    </i>
    <i r="1">
      <x v="11"/>
    </i>
    <i>
      <x v="3"/>
    </i>
    <i r="1">
      <x v="11"/>
    </i>
    <i>
      <x v="4"/>
    </i>
    <i r="1">
      <x v="8"/>
    </i>
    <i>
      <x v="5"/>
    </i>
    <i r="1">
      <x v="8"/>
    </i>
    <i>
      <x v="6"/>
    </i>
    <i r="1">
      <x v="11"/>
    </i>
    <i t="grand">
      <x/>
    </i>
  </rowItems>
  <colFields count="1">
    <field x="31"/>
  </colFields>
  <colItems count="2">
    <i>
      <x v="1"/>
    </i>
    <i t="grand">
      <x/>
    </i>
  </colItems>
  <dataFields count="1">
    <dataField name="Nombre de Partenaire d’exécution" fld="6" subtotal="count" baseField="0" baseItem="0"/>
  </dataFields>
  <chartFormats count="1">
    <chartFormat chart="1" format="1" series="1">
      <pivotArea type="data" outline="0" fieldPosition="0">
        <references count="1">
          <reference field="31" count="1" selected="0">
            <x v="1"/>
          </reference>
        </references>
      </pivotArea>
    </chartFormat>
  </chartFormats>
  <pivotTableStyleInfo name="EC Pivot Style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Tableau croisé dynamique3" cacheId="12" applyNumberFormats="0" applyBorderFormats="0" applyFontFormats="0" applyPatternFormats="0" applyAlignmentFormats="0" applyWidthHeightFormats="1" dataCaption="Valeurs" updatedVersion="6" minRefreshableVersion="3" useAutoFormatting="1" itemPrintTitles="1" createdVersion="6" indent="0" compact="0" compactData="0" multipleFieldFilters="0" chartFormat="15">
  <location ref="A201:C233" firstHeaderRow="0" firstDataRow="1" firstDataCol="1" rowPageCount="1" colPageCount="1"/>
  <pivotFields count="35"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9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9">
        <item x="2"/>
        <item x="8"/>
        <item x="6"/>
        <item x="0"/>
        <item x="5"/>
        <item x="3"/>
        <item x="4"/>
        <item x="1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4"/>
        <item x="3"/>
        <item x="2"/>
        <item x="0"/>
        <item x="1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12">
        <item x="10"/>
        <item x="2"/>
        <item x="4"/>
        <item x="8"/>
        <item x="7"/>
        <item x="0"/>
        <item x="3"/>
        <item x="11"/>
        <item x="1"/>
        <item x="5"/>
        <item x="6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9">
        <item x="3"/>
        <item x="8"/>
        <item x="2"/>
        <item x="6"/>
        <item x="7"/>
        <item x="4"/>
        <item x="0"/>
        <item x="5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34">
        <item x="15"/>
        <item x="22"/>
        <item x="18"/>
        <item x="7"/>
        <item x="12"/>
        <item x="29"/>
        <item x="26"/>
        <item x="17"/>
        <item x="4"/>
        <item x="5"/>
        <item x="13"/>
        <item x="27"/>
        <item x="0"/>
        <item x="6"/>
        <item x="1"/>
        <item x="16"/>
        <item x="23"/>
        <item x="2"/>
        <item x="9"/>
        <item x="19"/>
        <item x="8"/>
        <item x="10"/>
        <item x="20"/>
        <item x="11"/>
        <item x="3"/>
        <item x="21"/>
        <item x="30"/>
        <item x="31"/>
        <item x="32"/>
        <item x="28"/>
        <item x="14"/>
        <item x="3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subtotalTop="0" multipleItemSelectionAllowed="1" showAll="0" defaultSubtotal="0">
      <items count="6">
        <item h="1" x="0"/>
        <item x="1"/>
        <item h="1" x="2"/>
        <item h="1" x="3"/>
        <item h="1" x="4"/>
        <item h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0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2"/>
    </i>
    <i>
      <x v="33"/>
    </i>
    <i t="grand">
      <x/>
    </i>
  </rowItems>
  <colFields count="1">
    <field x="-2"/>
  </colFields>
  <colItems count="2">
    <i>
      <x/>
    </i>
    <i i="1">
      <x v="1"/>
    </i>
  </colItems>
  <pageFields count="1">
    <pageField fld="21" hier="-1"/>
  </pageFields>
  <dataFields count="2">
    <dataField name="Total des bénéficiaires ciblé:" fld="25" baseField="0" baseItem="0"/>
    <dataField name="Total des bénéficiaires atteints:" fld="26" baseField="10" baseItem="3" numFmtId="1"/>
  </dataFields>
  <formats count="1">
    <format dxfId="11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</formats>
  <chartFormats count="2">
    <chartFormat chart="1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EC Pivot Style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ables/table1.xml><?xml version="1.0" encoding="utf-8"?>
<table xmlns="http://schemas.openxmlformats.org/spreadsheetml/2006/main" id="1" name="Table1" displayName="Table1" ref="A2:AI322" headerRowDxfId="113" dataDxfId="112">
  <autoFilter ref="A2:AI322">
    <filterColumn colId="21">
      <filters>
        <filter val="Distribution de matériel d’apprentissage"/>
      </filters>
    </filterColumn>
  </autoFilter>
  <sortState ref="A3:AI322">
    <sortCondition ref="V3"/>
  </sortState>
  <tableColumns count="35">
    <tableColumn id="1" name="Day, Month, Year_x000a_ (DD-MM-YY)" dataDxfId="111" totalsRowDxfId="110"/>
    <tableColumn id="11" name="_x000a_Date de clôture" dataDxfId="109" totalsRowDxfId="108"/>
    <tableColumn id="2" name="Organisation Déclarante" dataDxfId="107" totalsRowDxfId="106"/>
    <tableColumn id="3" name="Acronyme" dataDxfId="105" totalsRowDxfId="104">
      <calculatedColumnFormula>IFERROR(VLOOKUP(C3,ORG_LIST:ACRO,2,FALSE)," ")</calculatedColumnFormula>
    </tableColumn>
    <tableColumn id="4" name="Type d’organisation" dataDxfId="103" totalsRowDxfId="102">
      <calculatedColumnFormula>IFERROR(VLOOKUP(C3,ORG_LIST:TYPEORG,3,FALSE)," ")</calculatedColumnFormula>
    </tableColumn>
    <tableColumn id="26" name="Gestionnaire du projet" dataDxfId="101" totalsRowDxfId="100"/>
    <tableColumn id="47" name="Partenaire d’exécution" dataDxfId="99" totalsRowDxfId="98"/>
    <tableColumn id="27" name="Donor" dataDxfId="97" totalsRowDxfId="96"/>
    <tableColumn id="12" name="Province" dataDxfId="95" totalsRowDxfId="94"/>
    <tableColumn id="13" name="PCODE1" dataDxfId="93" totalsRowDxfId="92">
      <calculatedColumnFormula>INDEX(TblAdmin1[Admin1 PCODE],MATCH(I3,TblAdmin1[Admin1],0),1)</calculatedColumnFormula>
    </tableColumn>
    <tableColumn id="14" name="Territoire" dataDxfId="91" totalsRowDxfId="90"/>
    <tableColumn id="15" name="PCODE2" dataDxfId="89" totalsRowDxfId="88">
      <calculatedColumnFormula array="1">OFFSET(Tbl2_Name2,MATCH(K3,OFFSET(Tbl2_RegionPCODE,MATCH(J3,Tbl2_Pcode1,0),1,COUNTIF(Tbl2_Pcode1,J3),1),0)-1+MATCH(J3,Tbl2_Pcode1,0)-1,1)</calculatedColumnFormula>
    </tableColumn>
    <tableColumn id="16" name="Commune" dataDxfId="87"/>
    <tableColumn id="17" name="PCODE3" dataDxfId="86" totalsRowDxfId="85">
      <calculatedColumnFormula array="1">OFFSET(Tbl3_Name3,MATCH(M3,OFFSET(Tbl3_Admin2PCODE,MATCH(L3,Tbl3_Pcode2,0),1,COUNTIF(Tbl3_Pcode2,L3),1),0)-1+MATCH(L3,Tbl3_Pcode2,0)-1,1)</calculatedColumnFormula>
    </tableColumn>
    <tableColumn id="6" name="[Admin4]" dataDxfId="84"/>
    <tableColumn id="5" name="PCODE4" dataDxfId="83" totalsRowDxfId="82">
      <calculatedColumnFormula array="1">OFFSET(Tbl4_Name4,MATCH(O3,OFFSET(Tbl4_Admin3PCODE,MATCH(N3,Tbl4_PCODE3,0),1,COUNTIF(Tbl4_PCODE3,N3),1),0)-1+MATCH(N3,Tbl4_PCODE3,0)-1,1)</calculatedColumnFormula>
    </tableColumn>
    <tableColumn id="18" name="Latitude" dataDxfId="81" totalsRowDxfId="80">
      <calculatedColumnFormula>IFERROR(VLOOKUP(P3,PCODE4:LATITUDE,2,FALSE),"")</calculatedColumnFormula>
    </tableColumn>
    <tableColumn id="8" name="Longitude" dataDxfId="79" totalsRowDxfId="78">
      <calculatedColumnFormula>IFERROR(VLOOKUP(P3,PCODE4:LONGITUDE,3,FALSE),"")</calculatedColumnFormula>
    </tableColumn>
    <tableColumn id="22" name="Name of school / learning center" dataDxfId="77"/>
    <tableColumn id="9" name="Type of school/ learning center" dataDxfId="76" totalsRowDxfId="75"/>
    <tableColumn id="52" name="Type of education" dataDxfId="74" totalsRowDxfId="73"/>
    <tableColumn id="7" name="Activité" dataDxfId="72" totalsRowDxfId="71"/>
    <tableColumn id="10" name="Unité" dataDxfId="70" totalsRowDxfId="69">
      <calculatedColumnFormula>IFERROR(VLOOKUP(V3,ACTIVITIES:UNIT,2,FALSE)," ")</calculatedColumnFormula>
    </tableColumn>
    <tableColumn id="19" name="Cible" dataDxfId="68" totalsRowDxfId="67"/>
    <tableColumn id="20" name="Achevées" dataDxfId="66" totalsRowDxfId="65"/>
    <tableColumn id="30" name="TOTAL DES BÉNÉFICIAIRES CIBLÉS" dataDxfId="64" totalsRowDxfId="63"/>
    <tableColumn id="31" name="TOTAL DES BÉNÉFICIAIRES ATTEINTS" dataDxfId="62" totalsRowDxfId="61"/>
    <tableColumn id="38" name="Garçons" dataDxfId="60" totalsRowDxfId="59">
      <calculatedColumnFormula>Table1[[#This Row],[TOTAL DES BÉNÉFICIAIRES ATTEINTS]]/2</calculatedColumnFormula>
    </tableColumn>
    <tableColumn id="39" name="Fillles" dataDxfId="58" totalsRowDxfId="57"/>
    <tableColumn id="41" name="Hommes +18" dataDxfId="56" totalsRowDxfId="55"/>
    <tableColumn id="42" name="Femmes +18" dataDxfId="54" totalsRowDxfId="53"/>
    <tableColumn id="23" name="Statut" dataDxfId="52" totalsRowDxfId="51"/>
    <tableColumn id="24" name="Date du début d'activité _x000a_(DD-MM-AA)" dataDxfId="50" totalsRowDxfId="49" dataCellStyle="Normal_3W"/>
    <tableColumn id="25" name="Date de fin d'activité_x000a_(DD-MM-YY)" dataDxfId="48" totalsRowDxfId="47" dataCellStyle="Normal_3W"/>
    <tableColumn id="28" name="Commentaires" dataDxfId="46" totalsRowDxfId="45"/>
  </tableColumns>
  <tableStyleInfo name="Ed Cluster Template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B1:B12" totalsRowShown="0" headerRowDxfId="44" dataDxfId="43">
  <autoFilter ref="B1:B12"/>
  <sortState ref="B2:B12">
    <sortCondition ref="B1:B12"/>
  </sortState>
  <tableColumns count="1">
    <tableColumn id="1" name="(Dropdown list for 'Type of organisation')" dataDxfId="4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1:F87" totalsRowShown="0" headerRowDxfId="41" dataDxfId="40">
  <autoFilter ref="D1:F87"/>
  <sortState ref="D2:F37">
    <sortCondition ref="D6"/>
  </sortState>
  <tableColumns count="3">
    <tableColumn id="1" name="Organisations" dataDxfId="39"/>
    <tableColumn id="2" name="Acronym" dataDxfId="38"/>
    <tableColumn id="3" name="Type of organisation" dataDxfId="3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8" name="Table18" displayName="Table18" ref="B1:C9" totalsRowShown="0" headerRowDxfId="36" dataDxfId="35">
  <autoFilter ref="B1:C9"/>
  <sortState ref="B2:C14">
    <sortCondition ref="B1:B14"/>
  </sortState>
  <tableColumns count="2">
    <tableColumn id="1" name="Core Cluster Activities" dataDxfId="34"/>
    <tableColumn id="2" name="Unit of measurement- Do not leave a row blank" dataDxfId="3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7" name="Table17" displayName="Table17" ref="V1:V7" totalsRowShown="0" headerRowDxfId="32" dataDxfId="31">
  <autoFilter ref="V1:V7"/>
  <tableColumns count="1">
    <tableColumn id="1" name="Type of School" dataDxfId="3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7" name="TblAdmin2" displayName="TblAdmin2" ref="E1:H241" totalsRowShown="0" headerRowDxfId="29" dataDxfId="28">
  <autoFilter ref="E1:H241"/>
  <sortState ref="E2:H87">
    <sortCondition ref="H1:H87"/>
  </sortState>
  <tableColumns count="4">
    <tableColumn id="4" name="Admin1 (matched with Admin 2)" dataDxfId="27"/>
    <tableColumn id="1" name="Admin1 PCODE (matched with Admin 2)" dataDxfId="26"/>
    <tableColumn id="2" name="Admin2" dataDxfId="25"/>
    <tableColumn id="3" name="Admin2 PCODE" dataDxfId="24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8" name="TblAdmin3" displayName="TblAdmin3" ref="J1:M528" totalsRowShown="0" headerRowDxfId="23" dataDxfId="22">
  <autoFilter ref="J1:M528"/>
  <sortState ref="J2:M1651">
    <sortCondition ref="M1:M1651"/>
  </sortState>
  <tableColumns count="4">
    <tableColumn id="1" name="Admin2" dataDxfId="21"/>
    <tableColumn id="4" name="Tbl3_Admin2PCODE" dataDxfId="20"/>
    <tableColumn id="2" name="Tbl3_Admin3" dataDxfId="19"/>
    <tableColumn id="3" name="Admin3 Code" dataDxfId="18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9" name="TblAdmin4" displayName="TblAdmin4" ref="O1:T528" totalsRowShown="0" headerRowDxfId="17" dataDxfId="16">
  <autoFilter ref="O1:T528"/>
  <sortState ref="O2:T42028">
    <sortCondition ref="R1:R42028"/>
  </sortState>
  <tableColumns count="6">
    <tableColumn id="1" name="Admin3" dataDxfId="15"/>
    <tableColumn id="2" name="Tbl4_Admin3PCODE" dataDxfId="14"/>
    <tableColumn id="3" name="Tbl4_Admin4" dataDxfId="13"/>
    <tableColumn id="4" name="PCODE4" dataDxfId="12"/>
    <tableColumn id="5" name="Add the latitude (optional) corresponding to Admin 4" dataDxfId="11"/>
    <tableColumn id="6" name="Add the longitude (optional) corresponding to Admin 4" dataDxfId="10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0" name="TblAdmin1" displayName="TblAdmin1" ref="B1:C27" totalsRowShown="0" headerRowDxfId="9" dataDxfId="8">
  <autoFilter ref="B1:C27"/>
  <sortState ref="B2:C18">
    <sortCondition ref="C1:C18"/>
  </sortState>
  <tableColumns count="2">
    <tableColumn id="1" name="Admin1" dataDxfId="7"/>
    <tableColumn id="2" name="Admin1 PCODE" dataDxfId="6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1" name="Table11" displayName="Table11" ref="W1:W8" totalsRowShown="0" headerRowDxfId="5" dataDxfId="4">
  <autoFilter ref="W1:W8"/>
  <tableColumns count="1">
    <tableColumn id="1" name="Type of Education" dataDxfId="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9" name="Table19" displayName="Table19" ref="B1:B6" totalsRowShown="0" headerRowDxfId="2" dataDxfId="1">
  <autoFilter ref="B1:B6"/>
  <tableColumns count="1">
    <tableColumn id="1" name="Modify the status of activiti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table" Target="../tables/table10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0"/>
  <sheetViews>
    <sheetView topLeftCell="A233" workbookViewId="0">
      <selection activeCell="A240" sqref="A240:B250"/>
    </sheetView>
  </sheetViews>
  <sheetFormatPr baseColWidth="10" defaultRowHeight="15.75"/>
  <cols>
    <col min="1" max="1" width="59.875" customWidth="1"/>
    <col min="2" max="2" width="22.5" customWidth="1"/>
    <col min="3" max="4" width="12.125" customWidth="1"/>
    <col min="5" max="5" width="41.75" customWidth="1"/>
    <col min="6" max="6" width="44" bestFit="1" customWidth="1"/>
    <col min="7" max="7" width="46.75" customWidth="1"/>
  </cols>
  <sheetData>
    <row r="3" spans="1:4">
      <c r="A3" s="115" t="s">
        <v>1353</v>
      </c>
      <c r="B3" s="115" t="s">
        <v>1351</v>
      </c>
    </row>
    <row r="4" spans="1:4">
      <c r="A4" s="115" t="s">
        <v>1354</v>
      </c>
      <c r="B4" t="s">
        <v>1330</v>
      </c>
      <c r="C4" t="s">
        <v>1329</v>
      </c>
      <c r="D4" t="s">
        <v>1352</v>
      </c>
    </row>
    <row r="5" spans="1:4">
      <c r="A5" s="117" t="s">
        <v>678</v>
      </c>
      <c r="B5" s="116"/>
      <c r="C5" s="116"/>
      <c r="D5" s="116"/>
    </row>
    <row r="6" spans="1:4">
      <c r="A6" s="118" t="s">
        <v>774</v>
      </c>
      <c r="B6" s="116"/>
      <c r="C6" s="116"/>
      <c r="D6" s="116"/>
    </row>
    <row r="7" spans="1:4">
      <c r="A7" s="119" t="s">
        <v>5</v>
      </c>
      <c r="B7" s="116">
        <v>6</v>
      </c>
      <c r="C7" s="116"/>
      <c r="D7" s="116">
        <v>6</v>
      </c>
    </row>
    <row r="8" spans="1:4">
      <c r="A8" s="118" t="s">
        <v>766</v>
      </c>
      <c r="B8" s="116"/>
      <c r="C8" s="116"/>
      <c r="D8" s="116"/>
    </row>
    <row r="9" spans="1:4">
      <c r="A9" s="119" t="s">
        <v>5</v>
      </c>
      <c r="B9" s="116">
        <v>6</v>
      </c>
      <c r="C9" s="116"/>
      <c r="D9" s="116">
        <v>6</v>
      </c>
    </row>
    <row r="10" spans="1:4">
      <c r="A10" s="118" t="s">
        <v>877</v>
      </c>
      <c r="B10" s="116"/>
      <c r="C10" s="116"/>
      <c r="D10" s="116"/>
    </row>
    <row r="11" spans="1:4">
      <c r="A11" s="119" t="s">
        <v>2</v>
      </c>
      <c r="B11" s="116">
        <v>4</v>
      </c>
      <c r="C11" s="116"/>
      <c r="D11" s="116">
        <v>4</v>
      </c>
    </row>
    <row r="12" spans="1:4">
      <c r="A12" s="119" t="s">
        <v>1224</v>
      </c>
      <c r="B12" s="116"/>
      <c r="C12" s="116">
        <v>3</v>
      </c>
      <c r="D12" s="116">
        <v>3</v>
      </c>
    </row>
    <row r="13" spans="1:4">
      <c r="A13" s="118" t="s">
        <v>768</v>
      </c>
      <c r="B13" s="116"/>
      <c r="C13" s="116"/>
      <c r="D13" s="116"/>
    </row>
    <row r="14" spans="1:4">
      <c r="A14" s="119" t="s">
        <v>5</v>
      </c>
      <c r="B14" s="116">
        <v>5</v>
      </c>
      <c r="C14" s="116"/>
      <c r="D14" s="116">
        <v>5</v>
      </c>
    </row>
    <row r="15" spans="1:4">
      <c r="A15" s="118" t="s">
        <v>770</v>
      </c>
      <c r="B15" s="116"/>
      <c r="C15" s="116"/>
      <c r="D15" s="116"/>
    </row>
    <row r="16" spans="1:4">
      <c r="A16" s="119" t="s">
        <v>1164</v>
      </c>
      <c r="B16" s="116">
        <v>7</v>
      </c>
      <c r="C16" s="116"/>
      <c r="D16" s="116">
        <v>7</v>
      </c>
    </row>
    <row r="17" spans="1:4">
      <c r="A17" s="119" t="s">
        <v>5</v>
      </c>
      <c r="B17" s="116">
        <v>7</v>
      </c>
      <c r="C17" s="116"/>
      <c r="D17" s="116">
        <v>7</v>
      </c>
    </row>
    <row r="18" spans="1:4">
      <c r="A18" s="118" t="s">
        <v>772</v>
      </c>
      <c r="B18" s="116"/>
      <c r="C18" s="116"/>
      <c r="D18" s="116"/>
    </row>
    <row r="19" spans="1:4">
      <c r="A19" s="119" t="s">
        <v>1164</v>
      </c>
      <c r="B19" s="116">
        <v>9</v>
      </c>
      <c r="C19" s="116"/>
      <c r="D19" s="116">
        <v>9</v>
      </c>
    </row>
    <row r="20" spans="1:4">
      <c r="A20" s="119" t="s">
        <v>5</v>
      </c>
      <c r="B20" s="116">
        <v>3</v>
      </c>
      <c r="C20" s="116"/>
      <c r="D20" s="116">
        <v>3</v>
      </c>
    </row>
    <row r="21" spans="1:4">
      <c r="A21" s="117" t="s">
        <v>681</v>
      </c>
      <c r="B21" s="116"/>
      <c r="C21" s="116"/>
      <c r="D21" s="116"/>
    </row>
    <row r="22" spans="1:4">
      <c r="A22" s="118" t="s">
        <v>818</v>
      </c>
      <c r="B22" s="116"/>
      <c r="C22" s="116"/>
      <c r="D22" s="116"/>
    </row>
    <row r="23" spans="1:4">
      <c r="A23" s="119" t="s">
        <v>1224</v>
      </c>
      <c r="B23" s="116">
        <v>2</v>
      </c>
      <c r="C23" s="116">
        <v>2</v>
      </c>
      <c r="D23" s="116">
        <v>4</v>
      </c>
    </row>
    <row r="24" spans="1:4">
      <c r="A24" s="118" t="s">
        <v>830</v>
      </c>
      <c r="B24" s="116"/>
      <c r="C24" s="116"/>
      <c r="D24" s="116"/>
    </row>
    <row r="25" spans="1:4">
      <c r="A25" s="119" t="s">
        <v>1224</v>
      </c>
      <c r="B25" s="116">
        <v>3</v>
      </c>
      <c r="C25" s="116">
        <v>3</v>
      </c>
      <c r="D25" s="116">
        <v>6</v>
      </c>
    </row>
    <row r="26" spans="1:4">
      <c r="A26" s="118" t="s">
        <v>820</v>
      </c>
      <c r="B26" s="116"/>
      <c r="C26" s="116"/>
      <c r="D26" s="116"/>
    </row>
    <row r="27" spans="1:4">
      <c r="A27" s="119" t="s">
        <v>1224</v>
      </c>
      <c r="B27" s="116">
        <v>3</v>
      </c>
      <c r="C27" s="116">
        <v>3</v>
      </c>
      <c r="D27" s="116">
        <v>6</v>
      </c>
    </row>
    <row r="28" spans="1:4">
      <c r="A28" s="118" t="s">
        <v>826</v>
      </c>
      <c r="B28" s="116"/>
      <c r="C28" s="116"/>
      <c r="D28" s="116"/>
    </row>
    <row r="29" spans="1:4">
      <c r="A29" s="119" t="s">
        <v>1224</v>
      </c>
      <c r="B29" s="116">
        <v>3</v>
      </c>
      <c r="C29" s="116">
        <v>3</v>
      </c>
      <c r="D29" s="116">
        <v>6</v>
      </c>
    </row>
    <row r="30" spans="1:4">
      <c r="A30" s="117" t="s">
        <v>682</v>
      </c>
      <c r="B30" s="116"/>
      <c r="C30" s="116"/>
      <c r="D30" s="116"/>
    </row>
    <row r="31" spans="1:4">
      <c r="A31" s="118" t="s">
        <v>844</v>
      </c>
      <c r="B31" s="116"/>
      <c r="C31" s="116"/>
      <c r="D31" s="116"/>
    </row>
    <row r="32" spans="1:4">
      <c r="A32" s="119" t="s">
        <v>1225</v>
      </c>
      <c r="B32" s="116">
        <v>2</v>
      </c>
      <c r="C32" s="116"/>
      <c r="D32" s="116">
        <v>2</v>
      </c>
    </row>
    <row r="33" spans="1:4">
      <c r="A33" s="119" t="s">
        <v>5</v>
      </c>
      <c r="B33" s="116">
        <v>2</v>
      </c>
      <c r="C33" s="116">
        <v>2</v>
      </c>
      <c r="D33" s="116">
        <v>4</v>
      </c>
    </row>
    <row r="34" spans="1:4">
      <c r="A34" s="119" t="s">
        <v>1224</v>
      </c>
      <c r="B34" s="116">
        <v>3</v>
      </c>
      <c r="C34" s="116">
        <v>3</v>
      </c>
      <c r="D34" s="116">
        <v>6</v>
      </c>
    </row>
    <row r="35" spans="1:4">
      <c r="A35" s="118" t="s">
        <v>846</v>
      </c>
      <c r="B35" s="116"/>
      <c r="C35" s="116"/>
      <c r="D35" s="116"/>
    </row>
    <row r="36" spans="1:4">
      <c r="A36" s="119" t="s">
        <v>1164</v>
      </c>
      <c r="B36" s="116">
        <v>5</v>
      </c>
      <c r="C36" s="116"/>
      <c r="D36" s="116">
        <v>5</v>
      </c>
    </row>
    <row r="37" spans="1:4">
      <c r="A37" s="119" t="s">
        <v>1225</v>
      </c>
      <c r="B37" s="116">
        <v>4</v>
      </c>
      <c r="C37" s="116"/>
      <c r="D37" s="116">
        <v>4</v>
      </c>
    </row>
    <row r="38" spans="1:4">
      <c r="A38" s="119" t="s">
        <v>1</v>
      </c>
      <c r="B38" s="116">
        <v>4</v>
      </c>
      <c r="C38" s="116"/>
      <c r="D38" s="116">
        <v>4</v>
      </c>
    </row>
    <row r="39" spans="1:4">
      <c r="A39" s="119" t="s">
        <v>5</v>
      </c>
      <c r="B39" s="116">
        <v>9</v>
      </c>
      <c r="C39" s="116">
        <v>4</v>
      </c>
      <c r="D39" s="116">
        <v>13</v>
      </c>
    </row>
    <row r="40" spans="1:4">
      <c r="A40" s="119" t="s">
        <v>1224</v>
      </c>
      <c r="B40" s="116">
        <v>3</v>
      </c>
      <c r="C40" s="116">
        <v>3</v>
      </c>
      <c r="D40" s="116">
        <v>6</v>
      </c>
    </row>
    <row r="41" spans="1:4">
      <c r="A41" s="118" t="s">
        <v>848</v>
      </c>
      <c r="B41" s="116"/>
      <c r="C41" s="116"/>
      <c r="D41" s="116"/>
    </row>
    <row r="42" spans="1:4">
      <c r="A42" s="119" t="s">
        <v>1225</v>
      </c>
      <c r="B42" s="116">
        <v>3</v>
      </c>
      <c r="C42" s="116"/>
      <c r="D42" s="116">
        <v>3</v>
      </c>
    </row>
    <row r="43" spans="1:4">
      <c r="A43" s="119" t="s">
        <v>5</v>
      </c>
      <c r="B43" s="116"/>
      <c r="C43" s="116">
        <v>3</v>
      </c>
      <c r="D43" s="116">
        <v>3</v>
      </c>
    </row>
    <row r="44" spans="1:4">
      <c r="A44" s="118" t="s">
        <v>850</v>
      </c>
      <c r="B44" s="116"/>
      <c r="C44" s="116"/>
      <c r="D44" s="116"/>
    </row>
    <row r="45" spans="1:4">
      <c r="A45" s="119" t="s">
        <v>1225</v>
      </c>
      <c r="B45" s="116">
        <v>3</v>
      </c>
      <c r="C45" s="116"/>
      <c r="D45" s="116">
        <v>3</v>
      </c>
    </row>
    <row r="46" spans="1:4">
      <c r="A46" s="119" t="s">
        <v>5</v>
      </c>
      <c r="B46" s="116"/>
      <c r="C46" s="116">
        <v>3</v>
      </c>
      <c r="D46" s="116">
        <v>3</v>
      </c>
    </row>
    <row r="47" spans="1:4">
      <c r="A47" s="118" t="s">
        <v>852</v>
      </c>
      <c r="B47" s="116"/>
      <c r="C47" s="116"/>
      <c r="D47" s="116"/>
    </row>
    <row r="48" spans="1:4">
      <c r="A48" s="119" t="s">
        <v>1164</v>
      </c>
      <c r="B48" s="116">
        <v>3</v>
      </c>
      <c r="C48" s="116"/>
      <c r="D48" s="116">
        <v>3</v>
      </c>
    </row>
    <row r="49" spans="1:4">
      <c r="A49" s="119" t="s">
        <v>5</v>
      </c>
      <c r="B49" s="116">
        <v>4</v>
      </c>
      <c r="C49" s="116"/>
      <c r="D49" s="116">
        <v>4</v>
      </c>
    </row>
    <row r="50" spans="1:4">
      <c r="A50" s="119" t="s">
        <v>1224</v>
      </c>
      <c r="B50" s="116">
        <v>3</v>
      </c>
      <c r="C50" s="116">
        <v>3</v>
      </c>
      <c r="D50" s="116">
        <v>6</v>
      </c>
    </row>
    <row r="51" spans="1:4">
      <c r="A51" s="118" t="s">
        <v>854</v>
      </c>
      <c r="B51" s="116"/>
      <c r="C51" s="116"/>
      <c r="D51" s="116"/>
    </row>
    <row r="52" spans="1:4">
      <c r="A52" s="119" t="s">
        <v>5</v>
      </c>
      <c r="B52" s="116">
        <v>6</v>
      </c>
      <c r="C52" s="116"/>
      <c r="D52" s="116">
        <v>6</v>
      </c>
    </row>
    <row r="53" spans="1:4">
      <c r="A53" s="119" t="s">
        <v>1224</v>
      </c>
      <c r="B53" s="116">
        <v>1</v>
      </c>
      <c r="C53" s="116">
        <v>1</v>
      </c>
      <c r="D53" s="116">
        <v>2</v>
      </c>
    </row>
    <row r="54" spans="1:4">
      <c r="A54" s="117" t="s">
        <v>683</v>
      </c>
      <c r="B54" s="116"/>
      <c r="C54" s="116"/>
      <c r="D54" s="116"/>
    </row>
    <row r="55" spans="1:4">
      <c r="A55" s="118" t="s">
        <v>861</v>
      </c>
      <c r="B55" s="116"/>
      <c r="C55" s="116"/>
      <c r="D55" s="116"/>
    </row>
    <row r="56" spans="1:4">
      <c r="A56" s="119" t="s">
        <v>1164</v>
      </c>
      <c r="B56" s="116">
        <v>4</v>
      </c>
      <c r="C56" s="116"/>
      <c r="D56" s="116">
        <v>4</v>
      </c>
    </row>
    <row r="57" spans="1:4">
      <c r="A57" s="119" t="s">
        <v>2</v>
      </c>
      <c r="B57" s="116">
        <v>6</v>
      </c>
      <c r="C57" s="116"/>
      <c r="D57" s="116">
        <v>6</v>
      </c>
    </row>
    <row r="58" spans="1:4">
      <c r="A58" s="119" t="s">
        <v>1224</v>
      </c>
      <c r="B58" s="116"/>
      <c r="C58" s="116">
        <v>4</v>
      </c>
      <c r="D58" s="116">
        <v>4</v>
      </c>
    </row>
    <row r="59" spans="1:4">
      <c r="A59" s="118" t="s">
        <v>865</v>
      </c>
      <c r="B59" s="116"/>
      <c r="C59" s="116"/>
      <c r="D59" s="116"/>
    </row>
    <row r="60" spans="1:4">
      <c r="A60" s="119" t="s">
        <v>1164</v>
      </c>
      <c r="B60" s="116">
        <v>8</v>
      </c>
      <c r="C60" s="116"/>
      <c r="D60" s="116">
        <v>8</v>
      </c>
    </row>
    <row r="61" spans="1:4">
      <c r="A61" s="118" t="s">
        <v>867</v>
      </c>
      <c r="B61" s="116"/>
      <c r="C61" s="116"/>
      <c r="D61" s="116"/>
    </row>
    <row r="62" spans="1:4">
      <c r="A62" s="119" t="s">
        <v>2</v>
      </c>
      <c r="B62" s="116">
        <v>2</v>
      </c>
      <c r="C62" s="116"/>
      <c r="D62" s="116">
        <v>2</v>
      </c>
    </row>
    <row r="63" spans="1:4">
      <c r="A63" s="119" t="s">
        <v>1224</v>
      </c>
      <c r="B63" s="116"/>
      <c r="C63" s="116">
        <v>1</v>
      </c>
      <c r="D63" s="116">
        <v>1</v>
      </c>
    </row>
    <row r="64" spans="1:4">
      <c r="A64" s="117" t="s">
        <v>684</v>
      </c>
      <c r="B64" s="116"/>
      <c r="C64" s="116"/>
      <c r="D64" s="116"/>
    </row>
    <row r="65" spans="1:4">
      <c r="A65" s="118" t="s">
        <v>871</v>
      </c>
      <c r="B65" s="116"/>
      <c r="C65" s="116"/>
      <c r="D65" s="116"/>
    </row>
    <row r="66" spans="1:4">
      <c r="A66" s="119" t="s">
        <v>2</v>
      </c>
      <c r="B66" s="116">
        <v>4</v>
      </c>
      <c r="C66" s="116"/>
      <c r="D66" s="116">
        <v>4</v>
      </c>
    </row>
    <row r="67" spans="1:4">
      <c r="A67" s="119" t="s">
        <v>1224</v>
      </c>
      <c r="B67" s="116"/>
      <c r="C67" s="116">
        <v>3</v>
      </c>
      <c r="D67" s="116">
        <v>3</v>
      </c>
    </row>
    <row r="68" spans="1:4">
      <c r="A68" s="118" t="s">
        <v>877</v>
      </c>
      <c r="B68" s="116"/>
      <c r="C68" s="116"/>
      <c r="D68" s="116"/>
    </row>
    <row r="69" spans="1:4">
      <c r="A69" s="119" t="s">
        <v>2</v>
      </c>
      <c r="B69" s="116">
        <v>3</v>
      </c>
      <c r="C69" s="116"/>
      <c r="D69" s="116">
        <v>3</v>
      </c>
    </row>
    <row r="70" spans="1:4">
      <c r="A70" s="119" t="s">
        <v>1224</v>
      </c>
      <c r="B70" s="116"/>
      <c r="C70" s="116">
        <v>2</v>
      </c>
      <c r="D70" s="116">
        <v>2</v>
      </c>
    </row>
    <row r="71" spans="1:4">
      <c r="A71" s="117" t="s">
        <v>692</v>
      </c>
      <c r="B71" s="116"/>
      <c r="C71" s="116"/>
      <c r="D71" s="116"/>
    </row>
    <row r="72" spans="1:4">
      <c r="A72" s="118" t="s">
        <v>1031</v>
      </c>
      <c r="B72" s="116"/>
      <c r="C72" s="116"/>
      <c r="D72" s="116"/>
    </row>
    <row r="73" spans="1:4">
      <c r="A73" s="119" t="s">
        <v>1164</v>
      </c>
      <c r="B73" s="116">
        <v>4</v>
      </c>
      <c r="C73" s="116"/>
      <c r="D73" s="116">
        <v>4</v>
      </c>
    </row>
    <row r="74" spans="1:4">
      <c r="A74" s="119" t="s">
        <v>2</v>
      </c>
      <c r="B74" s="116">
        <v>5</v>
      </c>
      <c r="C74" s="116"/>
      <c r="D74" s="116">
        <v>5</v>
      </c>
    </row>
    <row r="75" spans="1:4">
      <c r="A75" s="118" t="s">
        <v>1035</v>
      </c>
      <c r="B75" s="116"/>
      <c r="C75" s="116"/>
      <c r="D75" s="116"/>
    </row>
    <row r="76" spans="1:4">
      <c r="A76" s="119" t="s">
        <v>1164</v>
      </c>
      <c r="B76" s="116">
        <v>5</v>
      </c>
      <c r="C76" s="116"/>
      <c r="D76" s="116">
        <v>5</v>
      </c>
    </row>
    <row r="77" spans="1:4">
      <c r="A77" s="119" t="s">
        <v>2</v>
      </c>
      <c r="B77" s="116">
        <v>6</v>
      </c>
      <c r="C77" s="116"/>
      <c r="D77" s="116">
        <v>6</v>
      </c>
    </row>
    <row r="78" spans="1:4">
      <c r="A78" s="118" t="s">
        <v>1043</v>
      </c>
      <c r="B78" s="116"/>
      <c r="C78" s="116"/>
      <c r="D78" s="116"/>
    </row>
    <row r="79" spans="1:4">
      <c r="A79" s="119" t="s">
        <v>2</v>
      </c>
      <c r="B79" s="116">
        <v>5</v>
      </c>
      <c r="C79" s="116"/>
      <c r="D79" s="116">
        <v>5</v>
      </c>
    </row>
    <row r="80" spans="1:4">
      <c r="A80" s="117" t="s">
        <v>694</v>
      </c>
      <c r="B80" s="116"/>
      <c r="C80" s="116"/>
      <c r="D80" s="116"/>
    </row>
    <row r="81" spans="1:4">
      <c r="A81" s="118" t="s">
        <v>1061</v>
      </c>
      <c r="B81" s="116"/>
      <c r="C81" s="116"/>
      <c r="D81" s="116"/>
    </row>
    <row r="82" spans="1:4">
      <c r="A82" s="119" t="s">
        <v>1164</v>
      </c>
      <c r="B82" s="116">
        <v>1</v>
      </c>
      <c r="C82" s="116"/>
      <c r="D82" s="116">
        <v>1</v>
      </c>
    </row>
    <row r="83" spans="1:4">
      <c r="A83" s="119" t="s">
        <v>2</v>
      </c>
      <c r="B83" s="116">
        <v>3</v>
      </c>
      <c r="C83" s="116"/>
      <c r="D83" s="116">
        <v>3</v>
      </c>
    </row>
    <row r="84" spans="1:4">
      <c r="A84" s="118" t="s">
        <v>844</v>
      </c>
      <c r="B84" s="116"/>
      <c r="C84" s="116"/>
      <c r="D84" s="116"/>
    </row>
    <row r="85" spans="1:4">
      <c r="A85" s="119" t="s">
        <v>1</v>
      </c>
      <c r="B85" s="116">
        <v>4</v>
      </c>
      <c r="C85" s="116"/>
      <c r="D85" s="116">
        <v>4</v>
      </c>
    </row>
    <row r="86" spans="1:4">
      <c r="A86" s="118" t="s">
        <v>848</v>
      </c>
      <c r="B86" s="116"/>
      <c r="C86" s="116"/>
      <c r="D86" s="116"/>
    </row>
    <row r="87" spans="1:4">
      <c r="A87" s="119" t="s">
        <v>1</v>
      </c>
      <c r="B87" s="116">
        <v>4</v>
      </c>
      <c r="C87" s="116"/>
      <c r="D87" s="116">
        <v>4</v>
      </c>
    </row>
    <row r="88" spans="1:4">
      <c r="A88" s="118" t="s">
        <v>850</v>
      </c>
      <c r="B88" s="116"/>
      <c r="C88" s="116"/>
      <c r="D88" s="116"/>
    </row>
    <row r="89" spans="1:4">
      <c r="A89" s="119" t="s">
        <v>1</v>
      </c>
      <c r="B89" s="116">
        <v>4</v>
      </c>
      <c r="C89" s="116"/>
      <c r="D89" s="116">
        <v>4</v>
      </c>
    </row>
    <row r="90" spans="1:4">
      <c r="A90" s="117" t="s">
        <v>697</v>
      </c>
      <c r="B90" s="116"/>
      <c r="C90" s="116"/>
      <c r="D90" s="116"/>
    </row>
    <row r="91" spans="1:4">
      <c r="A91" s="118" t="s">
        <v>802</v>
      </c>
      <c r="B91" s="116"/>
      <c r="C91" s="116"/>
      <c r="D91" s="116"/>
    </row>
    <row r="92" spans="1:4">
      <c r="A92" s="119" t="s">
        <v>1225</v>
      </c>
      <c r="B92" s="116">
        <v>6</v>
      </c>
      <c r="C92" s="116"/>
      <c r="D92" s="116">
        <v>6</v>
      </c>
    </row>
    <row r="93" spans="1:4">
      <c r="A93" s="119" t="s">
        <v>5</v>
      </c>
      <c r="B93" s="116"/>
      <c r="C93" s="116">
        <v>6</v>
      </c>
      <c r="D93" s="116">
        <v>6</v>
      </c>
    </row>
    <row r="94" spans="1:4">
      <c r="A94" s="118" t="s">
        <v>786</v>
      </c>
      <c r="B94" s="116"/>
      <c r="C94" s="116"/>
      <c r="D94" s="116"/>
    </row>
    <row r="95" spans="1:4">
      <c r="A95" s="119" t="s">
        <v>1225</v>
      </c>
      <c r="B95" s="116">
        <v>4</v>
      </c>
      <c r="C95" s="116"/>
      <c r="D95" s="116">
        <v>4</v>
      </c>
    </row>
    <row r="96" spans="1:4">
      <c r="A96" s="119" t="s">
        <v>5</v>
      </c>
      <c r="B96" s="116"/>
      <c r="C96" s="116">
        <v>4</v>
      </c>
      <c r="D96" s="116">
        <v>4</v>
      </c>
    </row>
    <row r="97" spans="1:4">
      <c r="A97" s="118" t="s">
        <v>778</v>
      </c>
      <c r="B97" s="116"/>
      <c r="C97" s="116"/>
      <c r="D97" s="116"/>
    </row>
    <row r="98" spans="1:4">
      <c r="A98" s="119" t="s">
        <v>1225</v>
      </c>
      <c r="B98" s="116">
        <v>5</v>
      </c>
      <c r="C98" s="116"/>
      <c r="D98" s="116">
        <v>5</v>
      </c>
    </row>
    <row r="99" spans="1:4">
      <c r="A99" s="119" t="s">
        <v>5</v>
      </c>
      <c r="B99" s="116"/>
      <c r="C99" s="116">
        <v>5</v>
      </c>
      <c r="D99" s="116">
        <v>5</v>
      </c>
    </row>
    <row r="100" spans="1:4">
      <c r="A100" s="117" t="s">
        <v>699</v>
      </c>
      <c r="B100" s="116"/>
      <c r="C100" s="116"/>
      <c r="D100" s="116"/>
    </row>
    <row r="101" spans="1:4">
      <c r="A101" s="118" t="s">
        <v>941</v>
      </c>
      <c r="B101" s="116"/>
      <c r="C101" s="116"/>
      <c r="D101" s="116"/>
    </row>
    <row r="102" spans="1:4">
      <c r="A102" s="119" t="s">
        <v>2</v>
      </c>
      <c r="B102" s="116">
        <v>8</v>
      </c>
      <c r="C102" s="116"/>
      <c r="D102" s="116">
        <v>8</v>
      </c>
    </row>
    <row r="103" spans="1:4">
      <c r="A103" s="118" t="s">
        <v>905</v>
      </c>
      <c r="B103" s="116"/>
      <c r="C103" s="116"/>
      <c r="D103" s="116"/>
    </row>
    <row r="104" spans="1:4">
      <c r="A104" s="119" t="s">
        <v>2</v>
      </c>
      <c r="B104" s="116">
        <v>12</v>
      </c>
      <c r="C104" s="116"/>
      <c r="D104" s="116">
        <v>12</v>
      </c>
    </row>
    <row r="105" spans="1:4">
      <c r="A105" s="119" t="s">
        <v>5</v>
      </c>
      <c r="B105" s="116">
        <v>6</v>
      </c>
      <c r="C105" s="116"/>
      <c r="D105" s="116">
        <v>6</v>
      </c>
    </row>
    <row r="106" spans="1:4">
      <c r="A106" s="118" t="s">
        <v>907</v>
      </c>
      <c r="B106" s="116"/>
      <c r="C106" s="116"/>
      <c r="D106" s="116"/>
    </row>
    <row r="107" spans="1:4">
      <c r="A107" s="119" t="s">
        <v>5</v>
      </c>
      <c r="B107" s="116">
        <v>7</v>
      </c>
      <c r="C107" s="116"/>
      <c r="D107" s="116">
        <v>7</v>
      </c>
    </row>
    <row r="108" spans="1:4">
      <c r="A108" s="118" t="s">
        <v>915</v>
      </c>
      <c r="B108" s="116"/>
      <c r="C108" s="116"/>
      <c r="D108" s="116"/>
    </row>
    <row r="109" spans="1:4">
      <c r="A109" s="119" t="s">
        <v>5</v>
      </c>
      <c r="B109" s="116">
        <v>3</v>
      </c>
      <c r="C109" s="116"/>
      <c r="D109" s="116">
        <v>3</v>
      </c>
    </row>
    <row r="110" spans="1:4">
      <c r="A110" s="118" t="s">
        <v>965</v>
      </c>
      <c r="B110" s="116"/>
      <c r="C110" s="116"/>
      <c r="D110" s="116"/>
    </row>
    <row r="111" spans="1:4">
      <c r="A111" s="119" t="s">
        <v>2</v>
      </c>
      <c r="B111" s="116">
        <v>11</v>
      </c>
      <c r="C111" s="116"/>
      <c r="D111" s="116">
        <v>11</v>
      </c>
    </row>
    <row r="112" spans="1:4">
      <c r="A112" s="119" t="s">
        <v>5</v>
      </c>
      <c r="B112" s="116">
        <v>5</v>
      </c>
      <c r="C112" s="116"/>
      <c r="D112" s="116">
        <v>5</v>
      </c>
    </row>
    <row r="113" spans="1:5">
      <c r="A113" s="118" t="s">
        <v>913</v>
      </c>
      <c r="B113" s="116"/>
      <c r="C113" s="116"/>
      <c r="D113" s="116"/>
    </row>
    <row r="114" spans="1:5">
      <c r="A114" s="119" t="s">
        <v>5</v>
      </c>
      <c r="B114" s="116">
        <v>10</v>
      </c>
      <c r="C114" s="116"/>
      <c r="D114" s="116">
        <v>10</v>
      </c>
    </row>
    <row r="115" spans="1:5">
      <c r="A115" s="118" t="s">
        <v>925</v>
      </c>
      <c r="B115" s="116"/>
      <c r="C115" s="116"/>
      <c r="D115" s="116"/>
    </row>
    <row r="116" spans="1:5">
      <c r="A116" s="119" t="s">
        <v>5</v>
      </c>
      <c r="B116" s="116">
        <v>1</v>
      </c>
      <c r="C116" s="116"/>
      <c r="D116" s="116">
        <v>1</v>
      </c>
    </row>
    <row r="117" spans="1:5">
      <c r="A117" s="117" t="s">
        <v>1352</v>
      </c>
      <c r="B117" s="116">
        <v>259</v>
      </c>
      <c r="C117" s="116">
        <v>61</v>
      </c>
      <c r="D117" s="116">
        <v>320</v>
      </c>
    </row>
    <row r="120" spans="1:5">
      <c r="A120" s="115" t="s">
        <v>1156</v>
      </c>
      <c r="B120" s="115" t="s">
        <v>1157</v>
      </c>
      <c r="C120" s="115" t="s">
        <v>6</v>
      </c>
      <c r="D120" t="s">
        <v>1355</v>
      </c>
      <c r="E120" t="s">
        <v>1356</v>
      </c>
    </row>
    <row r="121" spans="1:5">
      <c r="A121" t="s">
        <v>678</v>
      </c>
      <c r="B121" t="s">
        <v>774</v>
      </c>
      <c r="C121" t="s">
        <v>1170</v>
      </c>
      <c r="D121" s="116">
        <v>150</v>
      </c>
      <c r="E121" s="120">
        <v>50</v>
      </c>
    </row>
    <row r="122" spans="1:5">
      <c r="A122" t="s">
        <v>678</v>
      </c>
      <c r="B122" t="s">
        <v>774</v>
      </c>
      <c r="C122" t="s">
        <v>1234</v>
      </c>
      <c r="D122" s="116">
        <v>4300</v>
      </c>
      <c r="E122" s="120">
        <v>4016</v>
      </c>
    </row>
    <row r="123" spans="1:5">
      <c r="A123" t="s">
        <v>678</v>
      </c>
      <c r="B123" t="s">
        <v>766</v>
      </c>
      <c r="C123" t="s">
        <v>1170</v>
      </c>
      <c r="D123" s="116">
        <v>700</v>
      </c>
      <c r="E123" s="120">
        <v>300</v>
      </c>
    </row>
    <row r="124" spans="1:5">
      <c r="A124" t="s">
        <v>678</v>
      </c>
      <c r="B124" t="s">
        <v>766</v>
      </c>
      <c r="C124" t="s">
        <v>1234</v>
      </c>
      <c r="D124" s="116">
        <v>5450</v>
      </c>
      <c r="E124" s="120">
        <v>5128</v>
      </c>
    </row>
    <row r="125" spans="1:5">
      <c r="A125" t="s">
        <v>678</v>
      </c>
      <c r="B125" t="s">
        <v>877</v>
      </c>
      <c r="C125" t="s">
        <v>2</v>
      </c>
      <c r="D125" s="116">
        <v>6450</v>
      </c>
      <c r="E125" s="120">
        <v>2963.1</v>
      </c>
    </row>
    <row r="126" spans="1:5">
      <c r="A126" t="s">
        <v>678</v>
      </c>
      <c r="B126" t="s">
        <v>877</v>
      </c>
      <c r="C126" t="s">
        <v>1224</v>
      </c>
      <c r="D126" s="116">
        <v>2156</v>
      </c>
      <c r="E126" s="120"/>
    </row>
    <row r="127" spans="1:5">
      <c r="A127" t="s">
        <v>678</v>
      </c>
      <c r="B127" t="s">
        <v>768</v>
      </c>
      <c r="C127" t="s">
        <v>1234</v>
      </c>
      <c r="D127" s="116">
        <v>11300</v>
      </c>
      <c r="E127" s="120">
        <v>10881</v>
      </c>
    </row>
    <row r="128" spans="1:5">
      <c r="A128" t="s">
        <v>678</v>
      </c>
      <c r="B128" t="s">
        <v>770</v>
      </c>
      <c r="C128" t="s">
        <v>1170</v>
      </c>
      <c r="D128" s="116">
        <v>1000</v>
      </c>
      <c r="E128" s="120">
        <v>600</v>
      </c>
    </row>
    <row r="129" spans="1:5">
      <c r="A129" t="s">
        <v>678</v>
      </c>
      <c r="B129" t="s">
        <v>770</v>
      </c>
      <c r="C129" t="s">
        <v>1234</v>
      </c>
      <c r="D129" s="116">
        <v>9300</v>
      </c>
      <c r="E129" s="120">
        <v>8901</v>
      </c>
    </row>
    <row r="130" spans="1:5">
      <c r="A130" t="s">
        <v>678</v>
      </c>
      <c r="B130" t="s">
        <v>770</v>
      </c>
      <c r="C130" t="s">
        <v>1164</v>
      </c>
      <c r="D130" s="116">
        <v>280</v>
      </c>
      <c r="E130" s="120">
        <v>280</v>
      </c>
    </row>
    <row r="131" spans="1:5">
      <c r="A131" t="s">
        <v>678</v>
      </c>
      <c r="B131" t="s">
        <v>772</v>
      </c>
      <c r="C131" t="s">
        <v>1234</v>
      </c>
      <c r="D131" s="116">
        <v>6450</v>
      </c>
      <c r="E131" s="120">
        <v>6307</v>
      </c>
    </row>
    <row r="132" spans="1:5">
      <c r="A132" t="s">
        <v>678</v>
      </c>
      <c r="B132" t="s">
        <v>772</v>
      </c>
      <c r="C132" t="s">
        <v>1164</v>
      </c>
      <c r="D132" s="116">
        <v>4440</v>
      </c>
      <c r="E132" s="120">
        <v>4142</v>
      </c>
    </row>
    <row r="133" spans="1:5">
      <c r="A133" t="s">
        <v>681</v>
      </c>
      <c r="B133" t="s">
        <v>818</v>
      </c>
      <c r="C133" t="s">
        <v>1224</v>
      </c>
      <c r="D133" s="116">
        <v>9147</v>
      </c>
      <c r="E133" s="120">
        <v>4330</v>
      </c>
    </row>
    <row r="134" spans="1:5">
      <c r="A134" t="s">
        <v>681</v>
      </c>
      <c r="B134" t="s">
        <v>830</v>
      </c>
      <c r="C134" t="s">
        <v>1224</v>
      </c>
      <c r="D134" s="116">
        <v>13130</v>
      </c>
      <c r="E134" s="120">
        <v>9020</v>
      </c>
    </row>
    <row r="135" spans="1:5">
      <c r="A135" t="s">
        <v>681</v>
      </c>
      <c r="B135" t="s">
        <v>820</v>
      </c>
      <c r="C135" t="s">
        <v>1224</v>
      </c>
      <c r="D135" s="116">
        <v>18910</v>
      </c>
      <c r="E135" s="120">
        <v>6415</v>
      </c>
    </row>
    <row r="136" spans="1:5">
      <c r="A136" t="s">
        <v>681</v>
      </c>
      <c r="B136" t="s">
        <v>826</v>
      </c>
      <c r="C136" t="s">
        <v>1224</v>
      </c>
      <c r="D136" s="116">
        <v>19626</v>
      </c>
      <c r="E136" s="120">
        <v>4630</v>
      </c>
    </row>
    <row r="137" spans="1:5">
      <c r="A137" t="s">
        <v>682</v>
      </c>
      <c r="B137" t="s">
        <v>844</v>
      </c>
      <c r="C137" t="s">
        <v>1170</v>
      </c>
      <c r="D137" s="116">
        <v>300</v>
      </c>
      <c r="E137" s="120">
        <v>175</v>
      </c>
    </row>
    <row r="138" spans="1:5">
      <c r="A138" t="s">
        <v>682</v>
      </c>
      <c r="B138" t="s">
        <v>844</v>
      </c>
      <c r="C138" t="s">
        <v>1191</v>
      </c>
      <c r="D138" s="116">
        <v>4013</v>
      </c>
      <c r="E138" s="120"/>
    </row>
    <row r="139" spans="1:5">
      <c r="A139" t="s">
        <v>682</v>
      </c>
      <c r="B139" t="s">
        <v>844</v>
      </c>
      <c r="C139" t="s">
        <v>1225</v>
      </c>
      <c r="D139" s="116">
        <v>7550</v>
      </c>
      <c r="E139" s="120">
        <v>3425</v>
      </c>
    </row>
    <row r="140" spans="1:5">
      <c r="A140" t="s">
        <v>682</v>
      </c>
      <c r="B140" t="s">
        <v>844</v>
      </c>
      <c r="C140" t="s">
        <v>1224</v>
      </c>
      <c r="D140" s="116">
        <v>12084</v>
      </c>
      <c r="E140" s="120">
        <v>2810</v>
      </c>
    </row>
    <row r="141" spans="1:5">
      <c r="A141" t="s">
        <v>682</v>
      </c>
      <c r="B141" t="s">
        <v>846</v>
      </c>
      <c r="C141" t="s">
        <v>1170</v>
      </c>
      <c r="D141" s="116">
        <v>1000</v>
      </c>
      <c r="E141" s="120">
        <v>500</v>
      </c>
    </row>
    <row r="142" spans="1:5">
      <c r="A142" t="s">
        <v>682</v>
      </c>
      <c r="B142" t="s">
        <v>846</v>
      </c>
      <c r="C142" t="s">
        <v>1239</v>
      </c>
      <c r="D142" s="116">
        <v>4660</v>
      </c>
      <c r="E142" s="120">
        <v>4093</v>
      </c>
    </row>
    <row r="143" spans="1:5">
      <c r="A143" t="s">
        <v>682</v>
      </c>
      <c r="B143" t="s">
        <v>846</v>
      </c>
      <c r="C143" t="s">
        <v>1191</v>
      </c>
      <c r="D143" s="116">
        <v>30288</v>
      </c>
      <c r="E143" s="120">
        <v>11647</v>
      </c>
    </row>
    <row r="144" spans="1:5">
      <c r="A144" t="s">
        <v>682</v>
      </c>
      <c r="B144" t="s">
        <v>846</v>
      </c>
      <c r="C144" t="s">
        <v>1225</v>
      </c>
      <c r="D144" s="116">
        <v>20050</v>
      </c>
      <c r="E144" s="120">
        <v>11025</v>
      </c>
    </row>
    <row r="145" spans="1:5">
      <c r="A145" t="s">
        <v>682</v>
      </c>
      <c r="B145" t="s">
        <v>846</v>
      </c>
      <c r="C145" t="s">
        <v>1224</v>
      </c>
      <c r="D145" s="116">
        <v>16349</v>
      </c>
      <c r="E145" s="120">
        <v>9300</v>
      </c>
    </row>
    <row r="146" spans="1:5">
      <c r="A146" t="s">
        <v>682</v>
      </c>
      <c r="B146" t="s">
        <v>848</v>
      </c>
      <c r="C146" t="s">
        <v>1191</v>
      </c>
      <c r="D146" s="116">
        <v>956</v>
      </c>
      <c r="E146" s="120"/>
    </row>
    <row r="147" spans="1:5">
      <c r="A147" t="s">
        <v>682</v>
      </c>
      <c r="B147" t="s">
        <v>848</v>
      </c>
      <c r="C147" t="s">
        <v>1225</v>
      </c>
      <c r="D147" s="116">
        <v>15050</v>
      </c>
      <c r="E147" s="120">
        <v>10925</v>
      </c>
    </row>
    <row r="148" spans="1:5">
      <c r="A148" t="s">
        <v>682</v>
      </c>
      <c r="B148" t="s">
        <v>850</v>
      </c>
      <c r="C148" t="s">
        <v>1191</v>
      </c>
      <c r="D148" s="116">
        <v>6153</v>
      </c>
      <c r="E148" s="120"/>
    </row>
    <row r="149" spans="1:5">
      <c r="A149" t="s">
        <v>682</v>
      </c>
      <c r="B149" t="s">
        <v>850</v>
      </c>
      <c r="C149" t="s">
        <v>1225</v>
      </c>
      <c r="D149" s="116">
        <v>15050</v>
      </c>
      <c r="E149" s="120">
        <v>9825</v>
      </c>
    </row>
    <row r="150" spans="1:5">
      <c r="A150" t="s">
        <v>682</v>
      </c>
      <c r="B150" t="s">
        <v>852</v>
      </c>
      <c r="C150" t="s">
        <v>1239</v>
      </c>
      <c r="D150" s="116">
        <v>8040</v>
      </c>
      <c r="E150" s="120">
        <v>7333</v>
      </c>
    </row>
    <row r="151" spans="1:5">
      <c r="A151" t="s">
        <v>682</v>
      </c>
      <c r="B151" t="s">
        <v>852</v>
      </c>
      <c r="C151" t="s">
        <v>1191</v>
      </c>
      <c r="D151" s="116">
        <v>6500</v>
      </c>
      <c r="E151" s="120">
        <v>6085</v>
      </c>
    </row>
    <row r="152" spans="1:5">
      <c r="A152" t="s">
        <v>682</v>
      </c>
      <c r="B152" t="s">
        <v>852</v>
      </c>
      <c r="C152" t="s">
        <v>1224</v>
      </c>
      <c r="D152" s="116">
        <v>15781</v>
      </c>
      <c r="E152" s="120">
        <v>5510</v>
      </c>
    </row>
    <row r="153" spans="1:5">
      <c r="A153" t="s">
        <v>682</v>
      </c>
      <c r="B153" t="s">
        <v>854</v>
      </c>
      <c r="C153" t="s">
        <v>1191</v>
      </c>
      <c r="D153" s="116">
        <v>4930</v>
      </c>
      <c r="E153" s="120">
        <v>4580</v>
      </c>
    </row>
    <row r="154" spans="1:5">
      <c r="A154" t="s">
        <v>682</v>
      </c>
      <c r="B154" t="s">
        <v>854</v>
      </c>
      <c r="C154" t="s">
        <v>1224</v>
      </c>
      <c r="D154" s="116">
        <v>8906</v>
      </c>
      <c r="E154" s="120">
        <v>2300</v>
      </c>
    </row>
    <row r="155" spans="1:5">
      <c r="A155" t="s">
        <v>683</v>
      </c>
      <c r="B155" t="s">
        <v>861</v>
      </c>
      <c r="C155" t="s">
        <v>1164</v>
      </c>
      <c r="D155" s="116">
        <v>1190</v>
      </c>
      <c r="E155" s="120">
        <v>1096</v>
      </c>
    </row>
    <row r="156" spans="1:5">
      <c r="A156" t="s">
        <v>683</v>
      </c>
      <c r="B156" t="s">
        <v>861</v>
      </c>
      <c r="C156" t="s">
        <v>2</v>
      </c>
      <c r="D156" s="116">
        <v>8550</v>
      </c>
      <c r="E156" s="120">
        <v>6037</v>
      </c>
    </row>
    <row r="157" spans="1:5">
      <c r="A157" t="s">
        <v>683</v>
      </c>
      <c r="B157" t="s">
        <v>861</v>
      </c>
      <c r="C157" t="s">
        <v>1224</v>
      </c>
      <c r="D157" s="116">
        <v>3782</v>
      </c>
      <c r="E157" s="120"/>
    </row>
    <row r="158" spans="1:5">
      <c r="A158" t="s">
        <v>683</v>
      </c>
      <c r="B158" t="s">
        <v>865</v>
      </c>
      <c r="C158" t="s">
        <v>1164</v>
      </c>
      <c r="D158" s="116">
        <v>2230</v>
      </c>
      <c r="E158" s="120">
        <v>2062</v>
      </c>
    </row>
    <row r="159" spans="1:5">
      <c r="A159" t="s">
        <v>683</v>
      </c>
      <c r="B159" t="s">
        <v>867</v>
      </c>
      <c r="C159" t="s">
        <v>2</v>
      </c>
      <c r="D159" s="116">
        <v>2150</v>
      </c>
      <c r="E159" s="120">
        <v>937</v>
      </c>
    </row>
    <row r="160" spans="1:5">
      <c r="A160" t="s">
        <v>683</v>
      </c>
      <c r="B160" t="s">
        <v>867</v>
      </c>
      <c r="C160" t="s">
        <v>1224</v>
      </c>
      <c r="D160" s="116">
        <v>1301</v>
      </c>
      <c r="E160" s="120"/>
    </row>
    <row r="161" spans="1:5">
      <c r="A161" t="s">
        <v>684</v>
      </c>
      <c r="B161" t="s">
        <v>871</v>
      </c>
      <c r="C161" t="s">
        <v>2</v>
      </c>
      <c r="D161" s="116">
        <v>6500</v>
      </c>
      <c r="E161" s="120">
        <v>3584</v>
      </c>
    </row>
    <row r="162" spans="1:5">
      <c r="A162" t="s">
        <v>684</v>
      </c>
      <c r="B162" t="s">
        <v>871</v>
      </c>
      <c r="C162" t="s">
        <v>1224</v>
      </c>
      <c r="D162" s="116">
        <v>5579</v>
      </c>
      <c r="E162" s="120"/>
    </row>
    <row r="163" spans="1:5">
      <c r="A163" t="s">
        <v>684</v>
      </c>
      <c r="B163" t="s">
        <v>877</v>
      </c>
      <c r="C163" t="s">
        <v>2</v>
      </c>
      <c r="D163" s="116">
        <v>4400</v>
      </c>
      <c r="E163" s="120">
        <v>2277</v>
      </c>
    </row>
    <row r="164" spans="1:5">
      <c r="A164" t="s">
        <v>684</v>
      </c>
      <c r="B164" t="s">
        <v>877</v>
      </c>
      <c r="C164" t="s">
        <v>1224</v>
      </c>
      <c r="D164" s="116">
        <v>4565</v>
      </c>
      <c r="E164" s="120"/>
    </row>
    <row r="165" spans="1:5">
      <c r="A165" t="s">
        <v>692</v>
      </c>
      <c r="B165" t="s">
        <v>1031</v>
      </c>
      <c r="C165" t="s">
        <v>1234</v>
      </c>
      <c r="D165" s="116">
        <v>500</v>
      </c>
      <c r="E165" s="120">
        <v>200</v>
      </c>
    </row>
    <row r="166" spans="1:5">
      <c r="A166" t="s">
        <v>692</v>
      </c>
      <c r="B166" t="s">
        <v>1031</v>
      </c>
      <c r="C166" t="s">
        <v>1164</v>
      </c>
      <c r="D166" s="116">
        <v>2080</v>
      </c>
      <c r="E166" s="120">
        <v>1981</v>
      </c>
    </row>
    <row r="167" spans="1:5">
      <c r="A167" t="s">
        <v>692</v>
      </c>
      <c r="B167" t="s">
        <v>1031</v>
      </c>
      <c r="C167" t="s">
        <v>2</v>
      </c>
      <c r="D167" s="116">
        <v>550</v>
      </c>
      <c r="E167" s="120">
        <v>521.79999999999995</v>
      </c>
    </row>
    <row r="168" spans="1:5">
      <c r="A168" t="s">
        <v>692</v>
      </c>
      <c r="B168" t="s">
        <v>1035</v>
      </c>
      <c r="C168" t="s">
        <v>1234</v>
      </c>
      <c r="D168" s="116">
        <v>625</v>
      </c>
      <c r="E168" s="120">
        <v>250</v>
      </c>
    </row>
    <row r="169" spans="1:5">
      <c r="A169" t="s">
        <v>692</v>
      </c>
      <c r="B169" t="s">
        <v>1035</v>
      </c>
      <c r="C169" t="s">
        <v>1164</v>
      </c>
      <c r="D169" s="116">
        <v>4840</v>
      </c>
      <c r="E169" s="120">
        <v>4757</v>
      </c>
    </row>
    <row r="170" spans="1:5">
      <c r="A170" t="s">
        <v>692</v>
      </c>
      <c r="B170" t="s">
        <v>1035</v>
      </c>
      <c r="C170" t="s">
        <v>2</v>
      </c>
      <c r="D170" s="116">
        <v>600</v>
      </c>
      <c r="E170" s="120">
        <v>580.5</v>
      </c>
    </row>
    <row r="171" spans="1:5">
      <c r="A171" t="s">
        <v>692</v>
      </c>
      <c r="B171" t="s">
        <v>1043</v>
      </c>
      <c r="C171" t="s">
        <v>1234</v>
      </c>
      <c r="D171" s="116">
        <v>500</v>
      </c>
      <c r="E171" s="120">
        <v>200</v>
      </c>
    </row>
    <row r="172" spans="1:5">
      <c r="A172" t="s">
        <v>692</v>
      </c>
      <c r="B172" t="s">
        <v>1043</v>
      </c>
      <c r="C172" t="s">
        <v>2</v>
      </c>
      <c r="D172" s="116">
        <v>700</v>
      </c>
      <c r="E172" s="120">
        <v>639.20000000000005</v>
      </c>
    </row>
    <row r="173" spans="1:5">
      <c r="A173" t="s">
        <v>694</v>
      </c>
      <c r="B173" t="s">
        <v>1061</v>
      </c>
      <c r="C173" t="s">
        <v>1167</v>
      </c>
      <c r="D173" s="116">
        <v>1400</v>
      </c>
      <c r="E173" s="120">
        <v>740</v>
      </c>
    </row>
    <row r="174" spans="1:5">
      <c r="A174" t="s">
        <v>694</v>
      </c>
      <c r="B174" t="s">
        <v>844</v>
      </c>
      <c r="C174" t="s">
        <v>1162</v>
      </c>
      <c r="D174" s="116">
        <v>1750</v>
      </c>
      <c r="E174" s="120">
        <v>25</v>
      </c>
    </row>
    <row r="175" spans="1:5">
      <c r="A175" t="s">
        <v>694</v>
      </c>
      <c r="B175" t="s">
        <v>848</v>
      </c>
      <c r="C175" t="s">
        <v>1162</v>
      </c>
      <c r="D175" s="116">
        <v>1750</v>
      </c>
      <c r="E175" s="120">
        <v>675</v>
      </c>
    </row>
    <row r="176" spans="1:5">
      <c r="A176" t="s">
        <v>694</v>
      </c>
      <c r="B176" t="s">
        <v>850</v>
      </c>
      <c r="C176" t="s">
        <v>1162</v>
      </c>
      <c r="D176" s="116">
        <v>1750</v>
      </c>
      <c r="E176" s="120">
        <v>1225</v>
      </c>
    </row>
    <row r="177" spans="1:5">
      <c r="A177" t="s">
        <v>697</v>
      </c>
      <c r="B177" t="s">
        <v>802</v>
      </c>
      <c r="C177" t="s">
        <v>1191</v>
      </c>
      <c r="D177" s="116">
        <v>4662</v>
      </c>
      <c r="E177" s="120"/>
    </row>
    <row r="178" spans="1:5">
      <c r="A178" t="s">
        <v>697</v>
      </c>
      <c r="B178" t="s">
        <v>802</v>
      </c>
      <c r="C178" t="s">
        <v>1225</v>
      </c>
      <c r="D178" s="116">
        <v>9645</v>
      </c>
      <c r="E178" s="120">
        <v>1070</v>
      </c>
    </row>
    <row r="179" spans="1:5">
      <c r="A179" t="s">
        <v>697</v>
      </c>
      <c r="B179" t="s">
        <v>786</v>
      </c>
      <c r="C179" t="s">
        <v>1191</v>
      </c>
      <c r="D179" s="116">
        <v>10639</v>
      </c>
      <c r="E179" s="120"/>
    </row>
    <row r="180" spans="1:5">
      <c r="A180" t="s">
        <v>697</v>
      </c>
      <c r="B180" t="s">
        <v>786</v>
      </c>
      <c r="C180" t="s">
        <v>1225</v>
      </c>
      <c r="D180" s="116">
        <v>5645</v>
      </c>
      <c r="E180" s="120">
        <v>1870</v>
      </c>
    </row>
    <row r="181" spans="1:5">
      <c r="A181" t="s">
        <v>697</v>
      </c>
      <c r="B181" t="s">
        <v>778</v>
      </c>
      <c r="C181" t="s">
        <v>1191</v>
      </c>
      <c r="D181" s="116">
        <v>1676</v>
      </c>
      <c r="E181" s="120"/>
    </row>
    <row r="182" spans="1:5">
      <c r="A182" t="s">
        <v>697</v>
      </c>
      <c r="B182" t="s">
        <v>778</v>
      </c>
      <c r="C182" t="s">
        <v>1225</v>
      </c>
      <c r="D182" s="116">
        <v>7645</v>
      </c>
      <c r="E182" s="120">
        <v>1770</v>
      </c>
    </row>
    <row r="183" spans="1:5">
      <c r="A183" t="s">
        <v>699</v>
      </c>
      <c r="B183" t="s">
        <v>941</v>
      </c>
      <c r="C183" t="s">
        <v>1230</v>
      </c>
      <c r="D183" s="116">
        <v>28000</v>
      </c>
      <c r="E183" s="120">
        <v>14500</v>
      </c>
    </row>
    <row r="184" spans="1:5">
      <c r="A184" t="s">
        <v>699</v>
      </c>
      <c r="B184" t="s">
        <v>941</v>
      </c>
      <c r="C184" t="s">
        <v>2</v>
      </c>
      <c r="D184" s="116">
        <v>700</v>
      </c>
      <c r="E184" s="120">
        <v>697.9</v>
      </c>
    </row>
    <row r="185" spans="1:5">
      <c r="A185" t="s">
        <v>699</v>
      </c>
      <c r="B185" t="s">
        <v>905</v>
      </c>
      <c r="C185" t="s">
        <v>1230</v>
      </c>
      <c r="D185" s="116">
        <v>24000</v>
      </c>
      <c r="E185" s="120">
        <v>10300</v>
      </c>
    </row>
    <row r="186" spans="1:5">
      <c r="A186" t="s">
        <v>699</v>
      </c>
      <c r="B186" t="s">
        <v>905</v>
      </c>
      <c r="C186" t="s">
        <v>1163</v>
      </c>
      <c r="D186" s="116">
        <v>100</v>
      </c>
      <c r="E186" s="120">
        <v>100</v>
      </c>
    </row>
    <row r="187" spans="1:5">
      <c r="A187" t="s">
        <v>699</v>
      </c>
      <c r="B187" t="s">
        <v>905</v>
      </c>
      <c r="C187" t="s">
        <v>1191</v>
      </c>
      <c r="D187" s="116">
        <v>2240</v>
      </c>
      <c r="E187" s="120">
        <v>1940</v>
      </c>
    </row>
    <row r="188" spans="1:5">
      <c r="A188" t="s">
        <v>699</v>
      </c>
      <c r="B188" t="s">
        <v>905</v>
      </c>
      <c r="C188" t="s">
        <v>2</v>
      </c>
      <c r="D188" s="116">
        <v>800</v>
      </c>
      <c r="E188" s="120">
        <v>756.6</v>
      </c>
    </row>
    <row r="189" spans="1:5">
      <c r="A189" t="s">
        <v>699</v>
      </c>
      <c r="B189" t="s">
        <v>907</v>
      </c>
      <c r="C189" t="s">
        <v>1191</v>
      </c>
      <c r="D189" s="116">
        <v>5120</v>
      </c>
      <c r="E189" s="120">
        <v>3870</v>
      </c>
    </row>
    <row r="190" spans="1:5">
      <c r="A190" t="s">
        <v>699</v>
      </c>
      <c r="B190" t="s">
        <v>915</v>
      </c>
      <c r="C190" t="s">
        <v>1191</v>
      </c>
      <c r="D190" s="116">
        <v>1120</v>
      </c>
      <c r="E190" s="120">
        <v>870</v>
      </c>
    </row>
    <row r="191" spans="1:5">
      <c r="A191" t="s">
        <v>699</v>
      </c>
      <c r="B191" t="s">
        <v>965</v>
      </c>
      <c r="C191" t="s">
        <v>1230</v>
      </c>
      <c r="D191" s="116">
        <v>3000</v>
      </c>
      <c r="E191" s="120">
        <v>1700</v>
      </c>
    </row>
    <row r="192" spans="1:5">
      <c r="A192" t="s">
        <v>699</v>
      </c>
      <c r="B192" t="s">
        <v>965</v>
      </c>
      <c r="C192" t="s">
        <v>1163</v>
      </c>
      <c r="D192" s="116">
        <v>160</v>
      </c>
      <c r="E192" s="120">
        <v>160</v>
      </c>
    </row>
    <row r="193" spans="1:5">
      <c r="A193" t="s">
        <v>699</v>
      </c>
      <c r="B193" t="s">
        <v>965</v>
      </c>
      <c r="C193" t="s">
        <v>1191</v>
      </c>
      <c r="D193" s="116">
        <v>3120</v>
      </c>
      <c r="E193" s="120">
        <v>1470</v>
      </c>
    </row>
    <row r="194" spans="1:5">
      <c r="A194" t="s">
        <v>699</v>
      </c>
      <c r="B194" t="s">
        <v>965</v>
      </c>
      <c r="C194" t="s">
        <v>2</v>
      </c>
      <c r="D194" s="116">
        <v>850</v>
      </c>
      <c r="E194" s="120">
        <v>815.3</v>
      </c>
    </row>
    <row r="195" spans="1:5">
      <c r="A195" t="s">
        <v>699</v>
      </c>
      <c r="B195" t="s">
        <v>913</v>
      </c>
      <c r="C195" t="s">
        <v>1191</v>
      </c>
      <c r="D195" s="116">
        <v>4360</v>
      </c>
      <c r="E195" s="120">
        <v>2810</v>
      </c>
    </row>
    <row r="196" spans="1:5">
      <c r="A196" t="s">
        <v>699</v>
      </c>
      <c r="B196" t="s">
        <v>925</v>
      </c>
      <c r="C196" t="s">
        <v>1191</v>
      </c>
      <c r="D196" s="116">
        <v>1000</v>
      </c>
      <c r="E196" s="120">
        <v>600</v>
      </c>
    </row>
    <row r="197" spans="1:5">
      <c r="A197" t="s">
        <v>1352</v>
      </c>
      <c r="D197" s="116">
        <v>462223</v>
      </c>
      <c r="E197" s="120">
        <v>230583.4</v>
      </c>
    </row>
    <row r="199" spans="1:5">
      <c r="A199" s="115" t="s">
        <v>35</v>
      </c>
      <c r="B199" t="s">
        <v>36</v>
      </c>
    </row>
    <row r="201" spans="1:5">
      <c r="A201" s="115" t="s">
        <v>1157</v>
      </c>
      <c r="B201" t="s">
        <v>1357</v>
      </c>
      <c r="C201" t="s">
        <v>1358</v>
      </c>
    </row>
    <row r="202" spans="1:5">
      <c r="A202" t="s">
        <v>802</v>
      </c>
      <c r="B202" s="116">
        <v>5950</v>
      </c>
      <c r="C202" s="120">
        <v>0</v>
      </c>
    </row>
    <row r="203" spans="1:5">
      <c r="A203" t="s">
        <v>941</v>
      </c>
      <c r="B203" s="116">
        <v>28000</v>
      </c>
      <c r="C203" s="120">
        <v>14500</v>
      </c>
    </row>
    <row r="204" spans="1:5">
      <c r="A204" t="s">
        <v>861</v>
      </c>
      <c r="B204" s="116">
        <v>4182</v>
      </c>
      <c r="C204" s="120">
        <v>311</v>
      </c>
    </row>
    <row r="205" spans="1:5">
      <c r="A205" t="s">
        <v>774</v>
      </c>
      <c r="B205" s="116">
        <v>4300</v>
      </c>
      <c r="C205" s="120">
        <v>4016</v>
      </c>
    </row>
    <row r="206" spans="1:5">
      <c r="A206" t="s">
        <v>1031</v>
      </c>
      <c r="B206" s="116">
        <v>1500</v>
      </c>
      <c r="C206" s="120">
        <v>1493</v>
      </c>
    </row>
    <row r="207" spans="1:5">
      <c r="A207" t="s">
        <v>818</v>
      </c>
      <c r="B207" s="116">
        <v>9117</v>
      </c>
      <c r="C207" s="120">
        <v>4300</v>
      </c>
    </row>
    <row r="208" spans="1:5">
      <c r="A208" t="s">
        <v>830</v>
      </c>
      <c r="B208" s="116">
        <v>8100</v>
      </c>
      <c r="C208" s="120">
        <v>4500</v>
      </c>
    </row>
    <row r="209" spans="1:3">
      <c r="A209" t="s">
        <v>786</v>
      </c>
      <c r="B209" s="116">
        <v>11067</v>
      </c>
      <c r="C209" s="120">
        <v>1200</v>
      </c>
    </row>
    <row r="210" spans="1:3">
      <c r="A210" t="s">
        <v>905</v>
      </c>
      <c r="B210" s="116">
        <v>25000</v>
      </c>
      <c r="C210" s="120">
        <v>11200</v>
      </c>
    </row>
    <row r="211" spans="1:3">
      <c r="A211" t="s">
        <v>907</v>
      </c>
      <c r="B211" s="116">
        <v>3000</v>
      </c>
      <c r="C211" s="120">
        <v>2200</v>
      </c>
    </row>
    <row r="212" spans="1:3">
      <c r="A212" t="s">
        <v>1035</v>
      </c>
      <c r="B212" s="116">
        <v>600</v>
      </c>
      <c r="C212" s="120">
        <v>571</v>
      </c>
    </row>
    <row r="213" spans="1:3">
      <c r="A213" t="s">
        <v>820</v>
      </c>
      <c r="B213" s="116">
        <v>13880</v>
      </c>
      <c r="C213" s="120">
        <v>3200</v>
      </c>
    </row>
    <row r="214" spans="1:3">
      <c r="A214" t="s">
        <v>1061</v>
      </c>
      <c r="B214" s="116">
        <v>1000</v>
      </c>
      <c r="C214" s="120">
        <v>600</v>
      </c>
    </row>
    <row r="215" spans="1:3">
      <c r="A215" t="s">
        <v>844</v>
      </c>
      <c r="B215" s="116">
        <v>15554</v>
      </c>
      <c r="C215" s="120">
        <v>5700</v>
      </c>
    </row>
    <row r="216" spans="1:3">
      <c r="A216" t="s">
        <v>778</v>
      </c>
      <c r="B216" s="116">
        <v>4806</v>
      </c>
      <c r="C216" s="120">
        <v>200</v>
      </c>
    </row>
    <row r="217" spans="1:3">
      <c r="A217" t="s">
        <v>865</v>
      </c>
      <c r="B217" s="116">
        <v>800</v>
      </c>
      <c r="C217" s="120">
        <v>769</v>
      </c>
    </row>
    <row r="218" spans="1:3">
      <c r="A218" t="s">
        <v>965</v>
      </c>
      <c r="B218" s="116">
        <v>2000</v>
      </c>
      <c r="C218" s="120">
        <v>1100</v>
      </c>
    </row>
    <row r="219" spans="1:3">
      <c r="A219" t="s">
        <v>846</v>
      </c>
      <c r="B219" s="116">
        <v>46169</v>
      </c>
      <c r="C219" s="120">
        <v>20378</v>
      </c>
    </row>
    <row r="220" spans="1:3">
      <c r="A220" t="s">
        <v>867</v>
      </c>
      <c r="B220" s="116">
        <v>1301</v>
      </c>
      <c r="C220" s="120"/>
    </row>
    <row r="221" spans="1:3">
      <c r="A221" t="s">
        <v>766</v>
      </c>
      <c r="B221" s="116">
        <v>5950</v>
      </c>
      <c r="C221" s="120">
        <v>5328</v>
      </c>
    </row>
    <row r="222" spans="1:3">
      <c r="A222" t="s">
        <v>848</v>
      </c>
      <c r="B222" s="116">
        <v>8845</v>
      </c>
      <c r="C222" s="120">
        <v>5000</v>
      </c>
    </row>
    <row r="223" spans="1:3">
      <c r="A223" t="s">
        <v>871</v>
      </c>
      <c r="B223" s="116">
        <v>5579</v>
      </c>
      <c r="C223" s="120"/>
    </row>
    <row r="224" spans="1:3">
      <c r="A224" t="s">
        <v>850</v>
      </c>
      <c r="B224" s="116">
        <v>14653</v>
      </c>
      <c r="C224" s="120">
        <v>7400</v>
      </c>
    </row>
    <row r="225" spans="1:4">
      <c r="A225" t="s">
        <v>913</v>
      </c>
      <c r="B225" s="116">
        <v>2000</v>
      </c>
      <c r="C225" s="120">
        <v>1300</v>
      </c>
    </row>
    <row r="226" spans="1:4">
      <c r="A226" t="s">
        <v>877</v>
      </c>
      <c r="B226" s="116">
        <v>6721</v>
      </c>
      <c r="C226" s="120"/>
    </row>
    <row r="227" spans="1:4">
      <c r="A227" t="s">
        <v>852</v>
      </c>
      <c r="B227" s="116">
        <v>17251</v>
      </c>
      <c r="C227" s="120">
        <v>6585</v>
      </c>
    </row>
    <row r="228" spans="1:4">
      <c r="A228" t="s">
        <v>854</v>
      </c>
      <c r="B228" s="116">
        <v>8836</v>
      </c>
      <c r="C228" s="120">
        <v>4580</v>
      </c>
    </row>
    <row r="229" spans="1:4">
      <c r="A229" t="s">
        <v>768</v>
      </c>
      <c r="B229" s="116">
        <v>11300</v>
      </c>
      <c r="C229" s="120">
        <v>10881</v>
      </c>
    </row>
    <row r="230" spans="1:4">
      <c r="A230" t="s">
        <v>826</v>
      </c>
      <c r="B230" s="116">
        <v>14596</v>
      </c>
      <c r="C230" s="120">
        <v>2300</v>
      </c>
    </row>
    <row r="231" spans="1:4">
      <c r="A231" t="s">
        <v>770</v>
      </c>
      <c r="B231" s="116">
        <v>10380</v>
      </c>
      <c r="C231" s="120">
        <v>9581</v>
      </c>
    </row>
    <row r="232" spans="1:4">
      <c r="A232" t="s">
        <v>772</v>
      </c>
      <c r="B232" s="116">
        <v>7690</v>
      </c>
      <c r="C232" s="120">
        <v>7525</v>
      </c>
    </row>
    <row r="233" spans="1:4">
      <c r="A233" t="s">
        <v>1352</v>
      </c>
      <c r="B233" s="116">
        <v>300127</v>
      </c>
      <c r="C233" s="120">
        <v>136718</v>
      </c>
    </row>
    <row r="234" spans="1:4">
      <c r="B234" s="116"/>
      <c r="C234" s="120"/>
      <c r="D234" s="121">
        <f>GETPIVOTDATA("Total des bénéficiaires atteints:",$A$201)/GETPIVOTDATA("Total des bénéficiaires ciblé:",$A$201)</f>
        <v>0.45553382401450054</v>
      </c>
    </row>
    <row r="235" spans="1:4">
      <c r="B235" s="116" t="s">
        <v>1360</v>
      </c>
      <c r="C235" s="120"/>
    </row>
    <row r="236" spans="1:4">
      <c r="B236" s="116"/>
      <c r="C236" s="120"/>
    </row>
    <row r="238" spans="1:4">
      <c r="A238" s="115" t="s">
        <v>1359</v>
      </c>
      <c r="B238" s="115" t="s">
        <v>1351</v>
      </c>
    </row>
    <row r="239" spans="1:4">
      <c r="A239" s="115" t="s">
        <v>1354</v>
      </c>
      <c r="B239" t="s">
        <v>1329</v>
      </c>
      <c r="C239" t="s">
        <v>1352</v>
      </c>
    </row>
    <row r="240" spans="1:4">
      <c r="A240" s="117" t="s">
        <v>1335</v>
      </c>
      <c r="B240" s="116"/>
      <c r="C240" s="116"/>
    </row>
    <row r="241" spans="1:3">
      <c r="A241" s="118" t="s">
        <v>1224</v>
      </c>
      <c r="B241" s="116">
        <v>13</v>
      </c>
      <c r="C241" s="116">
        <v>13</v>
      </c>
    </row>
    <row r="242" spans="1:3">
      <c r="A242" s="117" t="s">
        <v>1334</v>
      </c>
      <c r="B242" s="116"/>
      <c r="C242" s="116"/>
    </row>
    <row r="243" spans="1:3">
      <c r="A243" s="118" t="s">
        <v>1224</v>
      </c>
      <c r="B243" s="116">
        <v>11</v>
      </c>
      <c r="C243" s="116">
        <v>11</v>
      </c>
    </row>
    <row r="244" spans="1:3">
      <c r="A244" s="117" t="s">
        <v>1336</v>
      </c>
      <c r="B244" s="116"/>
      <c r="C244" s="116"/>
    </row>
    <row r="245" spans="1:3">
      <c r="A245" s="118" t="s">
        <v>1191</v>
      </c>
      <c r="B245" s="116">
        <v>11</v>
      </c>
      <c r="C245" s="116">
        <v>11</v>
      </c>
    </row>
    <row r="246" spans="1:3">
      <c r="A246" s="117" t="s">
        <v>1333</v>
      </c>
      <c r="B246" s="116"/>
      <c r="C246" s="116"/>
    </row>
    <row r="247" spans="1:3">
      <c r="A247" s="118" t="s">
        <v>1191</v>
      </c>
      <c r="B247" s="116">
        <v>16</v>
      </c>
      <c r="C247" s="116">
        <v>16</v>
      </c>
    </row>
    <row r="248" spans="1:3">
      <c r="A248" s="117" t="s">
        <v>1323</v>
      </c>
      <c r="B248" s="116"/>
      <c r="C248" s="116"/>
    </row>
    <row r="249" spans="1:3">
      <c r="A249" s="118" t="s">
        <v>1224</v>
      </c>
      <c r="B249" s="116">
        <v>10</v>
      </c>
      <c r="C249" s="116">
        <v>10</v>
      </c>
    </row>
    <row r="250" spans="1:3">
      <c r="A250" s="117" t="s">
        <v>1352</v>
      </c>
      <c r="B250" s="116">
        <v>61</v>
      </c>
      <c r="C250" s="116">
        <v>61</v>
      </c>
    </row>
  </sheetData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I322"/>
  <sheetViews>
    <sheetView showGridLines="0" tabSelected="1" zoomScale="90" zoomScaleNormal="90" zoomScalePageLayoutView="90" workbookViewId="0">
      <pane xSplit="3" ySplit="2" topLeftCell="AD3" activePane="bottomRight" state="frozen"/>
      <selection activeCell="O2" sqref="O2"/>
      <selection pane="topRight" activeCell="O2" sqref="O2"/>
      <selection pane="bottomLeft" activeCell="O2" sqref="O2"/>
      <selection pane="bottomRight" activeCell="AI2" sqref="AI2"/>
    </sheetView>
  </sheetViews>
  <sheetFormatPr baseColWidth="10" defaultColWidth="9" defaultRowHeight="15" customHeight="1"/>
  <cols>
    <col min="1" max="1" width="18.125" style="88" hidden="1" customWidth="1"/>
    <col min="2" max="2" width="11.125" style="88" customWidth="1"/>
    <col min="3" max="3" width="26.625" style="36" customWidth="1"/>
    <col min="4" max="4" width="13.875" style="13" customWidth="1"/>
    <col min="5" max="5" width="16.625" style="13" customWidth="1"/>
    <col min="6" max="6" width="23.5" style="13" bestFit="1" customWidth="1"/>
    <col min="7" max="7" width="23.5" style="36" bestFit="1" customWidth="1"/>
    <col min="8" max="8" width="11.125" style="36" customWidth="1"/>
    <col min="9" max="9" width="12.125" style="36" customWidth="1"/>
    <col min="10" max="10" width="16.125" style="13" hidden="1" customWidth="1"/>
    <col min="11" max="11" width="13.5" style="36" customWidth="1"/>
    <col min="12" max="12" width="16.125" style="13" hidden="1" customWidth="1"/>
    <col min="13" max="13" width="13.625" style="36" hidden="1" customWidth="1"/>
    <col min="14" max="14" width="14.5" style="13" hidden="1" customWidth="1"/>
    <col min="15" max="15" width="13.125" style="36" hidden="1" customWidth="1"/>
    <col min="16" max="18" width="14.5" style="13" hidden="1" customWidth="1"/>
    <col min="19" max="19" width="22.625" style="36" hidden="1" customWidth="1"/>
    <col min="20" max="21" width="15.625" style="36" hidden="1" customWidth="1"/>
    <col min="22" max="22" width="40" style="36" customWidth="1"/>
    <col min="23" max="23" width="20.625" style="13" customWidth="1"/>
    <col min="24" max="24" width="10.625" style="13" customWidth="1"/>
    <col min="25" max="25" width="10.125" style="36" customWidth="1"/>
    <col min="26" max="26" width="16.125" customWidth="1"/>
    <col min="27" max="27" width="15" customWidth="1"/>
    <col min="28" max="28" width="9" customWidth="1"/>
    <col min="29" max="30" width="11.125" style="40" customWidth="1"/>
    <col min="31" max="31" width="11.625" style="37" customWidth="1"/>
    <col min="32" max="32" width="17.125" style="36" customWidth="1"/>
    <col min="33" max="34" width="16.125" style="39" customWidth="1"/>
    <col min="35" max="35" width="34.875" style="40" customWidth="1"/>
    <col min="36" max="36" width="14" style="50" bestFit="1" customWidth="1"/>
    <col min="37" max="37" width="18" style="50" bestFit="1" customWidth="1"/>
    <col min="38" max="38" width="88.625" style="50" customWidth="1"/>
    <col min="39" max="39" width="17.125" style="50" customWidth="1"/>
    <col min="40" max="40" width="15.625" style="50" customWidth="1"/>
    <col min="41" max="41" width="18.125" style="50" customWidth="1"/>
    <col min="42" max="48" width="9" style="50" customWidth="1"/>
    <col min="49" max="16384" width="9" style="50"/>
  </cols>
  <sheetData>
    <row r="1" spans="1:35" s="48" customFormat="1" ht="32.25" customHeight="1">
      <c r="A1" s="86" t="s">
        <v>48</v>
      </c>
      <c r="B1" s="113" t="s">
        <v>1340</v>
      </c>
      <c r="C1" s="31" t="s">
        <v>0</v>
      </c>
      <c r="D1" s="32"/>
      <c r="E1" s="32"/>
      <c r="F1" s="32"/>
      <c r="G1" s="32"/>
      <c r="H1" s="33"/>
      <c r="I1" s="125" t="s">
        <v>7</v>
      </c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7"/>
      <c r="V1" s="130" t="s">
        <v>34</v>
      </c>
      <c r="W1" s="130"/>
      <c r="X1" s="130"/>
      <c r="Y1" s="130"/>
      <c r="Z1" s="128" t="s">
        <v>45</v>
      </c>
      <c r="AA1" s="129"/>
      <c r="AB1" s="129"/>
      <c r="AC1" s="129"/>
      <c r="AD1" s="129"/>
      <c r="AE1" s="129"/>
      <c r="AF1" s="122" t="s">
        <v>1339</v>
      </c>
      <c r="AG1" s="123"/>
      <c r="AH1" s="124"/>
      <c r="AI1" s="65"/>
    </row>
    <row r="2" spans="1:35" s="49" customFormat="1" ht="38.25">
      <c r="A2" s="87" t="s">
        <v>49</v>
      </c>
      <c r="B2" s="112" t="s">
        <v>1338</v>
      </c>
      <c r="C2" s="68" t="s">
        <v>1349</v>
      </c>
      <c r="D2" s="68" t="s">
        <v>3</v>
      </c>
      <c r="E2" s="68" t="s">
        <v>4</v>
      </c>
      <c r="F2" s="68" t="s">
        <v>1350</v>
      </c>
      <c r="G2" s="68" t="s">
        <v>6</v>
      </c>
      <c r="H2" s="68" t="s">
        <v>50</v>
      </c>
      <c r="I2" s="69" t="s">
        <v>1156</v>
      </c>
      <c r="J2" s="69" t="s">
        <v>51</v>
      </c>
      <c r="K2" s="69" t="s">
        <v>1157</v>
      </c>
      <c r="L2" s="69" t="s">
        <v>52</v>
      </c>
      <c r="M2" s="69" t="s">
        <v>53</v>
      </c>
      <c r="N2" s="69" t="s">
        <v>54</v>
      </c>
      <c r="O2" s="69" t="s">
        <v>55</v>
      </c>
      <c r="P2" s="70" t="s">
        <v>56</v>
      </c>
      <c r="Q2" s="70" t="s">
        <v>57</v>
      </c>
      <c r="R2" s="70" t="s">
        <v>58</v>
      </c>
      <c r="S2" s="71" t="s">
        <v>59</v>
      </c>
      <c r="T2" s="71" t="s">
        <v>60</v>
      </c>
      <c r="U2" s="71" t="s">
        <v>61</v>
      </c>
      <c r="V2" s="72" t="s">
        <v>35</v>
      </c>
      <c r="W2" s="72" t="s">
        <v>42</v>
      </c>
      <c r="X2" s="72" t="s">
        <v>43</v>
      </c>
      <c r="Y2" s="72" t="s">
        <v>44</v>
      </c>
      <c r="Z2" s="73" t="s">
        <v>46</v>
      </c>
      <c r="AA2" s="73" t="s">
        <v>47</v>
      </c>
      <c r="AB2" s="74" t="s">
        <v>1341</v>
      </c>
      <c r="AC2" s="74" t="s">
        <v>1342</v>
      </c>
      <c r="AD2" s="74" t="s">
        <v>1343</v>
      </c>
      <c r="AE2" s="74" t="s">
        <v>1344</v>
      </c>
      <c r="AF2" s="75" t="s">
        <v>1348</v>
      </c>
      <c r="AG2" s="76" t="s">
        <v>1346</v>
      </c>
      <c r="AH2" s="77" t="s">
        <v>1345</v>
      </c>
      <c r="AI2" s="114" t="s">
        <v>1347</v>
      </c>
    </row>
    <row r="3" spans="1:35" ht="15" hidden="1" customHeight="1">
      <c r="A3" s="90">
        <v>41942</v>
      </c>
      <c r="B3" s="90">
        <v>42154</v>
      </c>
      <c r="C3" s="93" t="s">
        <v>1167</v>
      </c>
      <c r="D3" s="14" t="str">
        <f>IFERROR(VLOOKUP(C3,ORG_LIST:ACRO,2,FALSE)," ")</f>
        <v>ADSSE</v>
      </c>
      <c r="E3" s="14" t="str">
        <f>IFERROR(VLOOKUP(C3,ORG_LIST:TYPEORG,3,FALSE)," ")</f>
        <v>ONG nationale</v>
      </c>
      <c r="F3" s="93" t="s">
        <v>2</v>
      </c>
      <c r="G3" s="93" t="s">
        <v>1167</v>
      </c>
      <c r="H3" s="37" t="s">
        <v>1334</v>
      </c>
      <c r="I3" s="37" t="s">
        <v>694</v>
      </c>
      <c r="J3" s="14" t="str">
        <f>INDEX(TblAdmin1[Admin1 PCODE],MATCH(I3,TblAdmin1[Admin1],0),1)</f>
        <v>CD61</v>
      </c>
      <c r="K3" s="37" t="s">
        <v>1061</v>
      </c>
      <c r="L3" s="14" t="str">
        <f t="array" aca="1" ref="L3" ca="1">OFFSET(Tbl2_Name2,MATCH(K3,OFFSET(Tbl2_RegionPCODE,MATCH(J3,Tbl2_Pcode1,0),1,COUNTIF(Tbl2_Pcode1,J3),1),0)-1+MATCH(J3,Tbl2_Pcode1,0)-1,1)</f>
        <v>CD6110</v>
      </c>
      <c r="M3" s="37"/>
      <c r="N3" s="14" t="e">
        <f t="array" aca="1" ref="N3" ca="1">OFFSET(Tbl3_Name3,MATCH(M3,OFFSET(Tbl3_Admin2PCODE,MATCH(L3,Tbl3_Pcode2,0),1,COUNTIF(Tbl3_Pcode2,L3),1),0)-1+MATCH(L3,Tbl3_Pcode2,0)-1,1)</f>
        <v>#N/A</v>
      </c>
      <c r="P3" s="14" t="e">
        <f t="array" aca="1" ref="P3" ca="1">OFFSET(Tbl4_Name4,MATCH(O3,OFFSET(Tbl4_Admin3PCODE,MATCH(N3,Tbl4_PCODE3,0),1,COUNTIF(Tbl4_PCODE3,N3),1),0)-1+MATCH(N3,Tbl4_PCODE3,0)-1,1)</f>
        <v>#N/A</v>
      </c>
      <c r="Q3" s="14" t="str">
        <f ca="1">IFERROR(VLOOKUP(P3,PCODE4:LATITUDE,2,FALSE),"")</f>
        <v/>
      </c>
      <c r="R3" s="14" t="str">
        <f ca="1">IFERROR(VLOOKUP(P3,PCODE4:LONGITUDE,3,FALSE),"")</f>
        <v/>
      </c>
      <c r="S3" s="37"/>
      <c r="T3" s="37"/>
      <c r="U3" s="37"/>
      <c r="V3" s="60" t="s">
        <v>37</v>
      </c>
      <c r="W3" s="14" t="str">
        <f>IFERROR(VLOOKUP(V3,ACTIVITIES:UNIT,2,FALSE)," ")</f>
        <v># de kits et d'enfants</v>
      </c>
      <c r="X3" s="14"/>
      <c r="Z3" s="91">
        <v>300</v>
      </c>
      <c r="AA3" s="91">
        <v>100</v>
      </c>
      <c r="AB3" s="91">
        <f>Table1[[#This Row],[TOTAL DES BÉNÉFICIAIRES ATTEINTS]]/2</f>
        <v>50</v>
      </c>
      <c r="AC3" s="91">
        <v>25</v>
      </c>
      <c r="AD3" s="91"/>
      <c r="AE3" s="38"/>
      <c r="AF3" s="38" t="s">
        <v>1330</v>
      </c>
      <c r="AG3" s="111">
        <v>42004</v>
      </c>
      <c r="AH3" s="111">
        <v>42368</v>
      </c>
      <c r="AI3" s="91"/>
    </row>
    <row r="4" spans="1:35" ht="15" hidden="1" customHeight="1">
      <c r="A4" s="90">
        <v>41942</v>
      </c>
      <c r="B4" s="90">
        <v>42154</v>
      </c>
      <c r="C4" s="93" t="s">
        <v>5</v>
      </c>
      <c r="D4" s="14" t="str">
        <f>IFERROR(VLOOKUP(C4,ORG_LIST:ACRO,2,FALSE)," ")</f>
        <v>UNICEF</v>
      </c>
      <c r="E4" s="14" t="str">
        <f>IFERROR(VLOOKUP(C4,ORG_LIST:TYPEORG,3,FALSE)," ")</f>
        <v>Agence ONU</v>
      </c>
      <c r="F4" s="14" t="s">
        <v>5</v>
      </c>
      <c r="G4" s="14" t="s">
        <v>1191</v>
      </c>
      <c r="H4" s="37" t="s">
        <v>1334</v>
      </c>
      <c r="I4" s="37" t="s">
        <v>699</v>
      </c>
      <c r="J4" s="14" t="str">
        <f>INDEX(TblAdmin1[Admin1 PCODE],MATCH(I4,TblAdmin1[Admin1],0),1)</f>
        <v>CD74</v>
      </c>
      <c r="K4" s="37" t="s">
        <v>915</v>
      </c>
      <c r="L4" s="14" t="str">
        <f t="array" aca="1" ref="L4" ca="1">OFFSET(Tbl2_Name2,MATCH(K4,OFFSET(Tbl2_RegionPCODE,MATCH(J4,Tbl2_Pcode1,0),1,COUNTIF(Tbl2_Pcode1,J4),1),0)-1+MATCH(J4,Tbl2_Pcode1,0)-1,1)</f>
        <v>CD7408</v>
      </c>
      <c r="M4" s="37"/>
      <c r="N4" s="14" t="e">
        <f t="array" aca="1" ref="N4" ca="1">OFFSET(Tbl3_Name3,MATCH(M4,OFFSET(Tbl3_Admin2PCODE,MATCH(L4,Tbl3_Pcode2,0),1,COUNTIF(Tbl3_Pcode2,L4),1),0)-1+MATCH(L4,Tbl3_Pcode2,0)-1,1)</f>
        <v>#N/A</v>
      </c>
      <c r="P4" s="14" t="e">
        <f t="array" aca="1" ref="P4" ca="1">OFFSET(Tbl4_Name4,MATCH(O4,OFFSET(Tbl4_Admin3PCODE,MATCH(N4,Tbl4_PCODE3,0),1,COUNTIF(Tbl4_PCODE3,N4),1),0)-1+MATCH(N4,Tbl4_PCODE3,0)-1,1)</f>
        <v>#N/A</v>
      </c>
      <c r="Q4" s="14" t="str">
        <f ca="1">IFERROR(VLOOKUP(P4,PCODE4:LATITUDE,2,FALSE),"")</f>
        <v/>
      </c>
      <c r="R4" s="14" t="str">
        <f ca="1">IFERROR(VLOOKUP(P4,PCODE4:LONGITUDE,3,FALSE),"")</f>
        <v/>
      </c>
      <c r="S4" s="37"/>
      <c r="T4" s="37"/>
      <c r="U4" s="37"/>
      <c r="V4" s="60" t="s">
        <v>37</v>
      </c>
      <c r="W4" s="14" t="str">
        <f>IFERROR(VLOOKUP(V4,ACTIVITIES:UNIT,2,FALSE)," ")</f>
        <v># de kits et d'enfants</v>
      </c>
      <c r="X4" s="14"/>
      <c r="Z4" s="91">
        <v>100</v>
      </c>
      <c r="AA4" s="91">
        <v>50</v>
      </c>
      <c r="AB4" s="91">
        <f>Table1[[#This Row],[TOTAL DES BÉNÉFICIAIRES ATTEINTS]]/2</f>
        <v>25</v>
      </c>
      <c r="AC4" s="91">
        <v>12.5</v>
      </c>
      <c r="AD4" s="91"/>
      <c r="AE4" s="91"/>
      <c r="AF4" s="38" t="s">
        <v>1330</v>
      </c>
      <c r="AG4" s="111">
        <v>42004</v>
      </c>
      <c r="AH4" s="111">
        <v>42368</v>
      </c>
      <c r="AI4" s="91"/>
    </row>
    <row r="5" spans="1:35" ht="15" hidden="1" customHeight="1">
      <c r="A5" s="90">
        <v>41942</v>
      </c>
      <c r="B5" s="90">
        <v>42154</v>
      </c>
      <c r="C5" s="93" t="s">
        <v>5</v>
      </c>
      <c r="D5" s="14" t="str">
        <f>IFERROR(VLOOKUP(C5,ORG_LIST:ACRO,2,FALSE)," ")</f>
        <v>UNICEF</v>
      </c>
      <c r="E5" s="14" t="str">
        <f>IFERROR(VLOOKUP(C5,ORG_LIST:TYPEORG,3,FALSE)," ")</f>
        <v>Agence ONU</v>
      </c>
      <c r="F5" s="14" t="s">
        <v>5</v>
      </c>
      <c r="G5" s="14" t="s">
        <v>1191</v>
      </c>
      <c r="H5" s="37" t="s">
        <v>1334</v>
      </c>
      <c r="I5" s="37" t="s">
        <v>699</v>
      </c>
      <c r="J5" s="14" t="str">
        <f>INDEX(TblAdmin1[Admin1 PCODE],MATCH(I5,TblAdmin1[Admin1],0),1)</f>
        <v>CD74</v>
      </c>
      <c r="K5" s="37" t="s">
        <v>965</v>
      </c>
      <c r="L5" s="14" t="str">
        <f t="array" aca="1" ref="L5" ca="1">OFFSET(Tbl2_Name2,MATCH(K5,OFFSET(Tbl2_RegionPCODE,MATCH(J5,Tbl2_Pcode1,0),1,COUNTIF(Tbl2_Pcode1,J5),1),0)-1+MATCH(J5,Tbl2_Pcode1,0)-1,1)</f>
        <v>CD7410</v>
      </c>
      <c r="M5" s="37"/>
      <c r="N5" s="14" t="e">
        <f t="array" aca="1" ref="N5" ca="1">OFFSET(Tbl3_Name3,MATCH(M5,OFFSET(Tbl3_Admin2PCODE,MATCH(L5,Tbl3_Pcode2,0),1,COUNTIF(Tbl3_Pcode2,L5),1),0)-1+MATCH(L5,Tbl3_Pcode2,0)-1,1)</f>
        <v>#N/A</v>
      </c>
      <c r="P5" s="14" t="e">
        <f t="array" aca="1" ref="P5" ca="1">OFFSET(Tbl4_Name4,MATCH(O5,OFFSET(Tbl4_Admin3PCODE,MATCH(N5,Tbl4_PCODE3,0),1,COUNTIF(Tbl4_PCODE3,N5),1),0)-1+MATCH(N5,Tbl4_PCODE3,0)-1,1)</f>
        <v>#N/A</v>
      </c>
      <c r="Q5" s="14" t="str">
        <f ca="1">IFERROR(VLOOKUP(P5,PCODE4:LATITUDE,2,FALSE),"")</f>
        <v/>
      </c>
      <c r="R5" s="14" t="str">
        <f ca="1">IFERROR(VLOOKUP(P5,PCODE4:LONGITUDE,3,FALSE),"")</f>
        <v/>
      </c>
      <c r="S5" s="37"/>
      <c r="T5" s="37"/>
      <c r="U5" s="37"/>
      <c r="V5" s="60" t="s">
        <v>37</v>
      </c>
      <c r="W5" s="14" t="str">
        <f>IFERROR(VLOOKUP(V5,ACTIVITIES:UNIT,2,FALSE)," ")</f>
        <v># de kits et d'enfants</v>
      </c>
      <c r="X5" s="14"/>
      <c r="Z5" s="91">
        <v>100</v>
      </c>
      <c r="AA5" s="91">
        <v>50</v>
      </c>
      <c r="AB5" s="91">
        <f>Table1[[#This Row],[TOTAL DES BÉNÉFICIAIRES ATTEINTS]]/2</f>
        <v>25</v>
      </c>
      <c r="AC5" s="91">
        <v>12.5</v>
      </c>
      <c r="AD5" s="91"/>
      <c r="AE5" s="91"/>
      <c r="AF5" s="38" t="s">
        <v>1330</v>
      </c>
      <c r="AG5" s="111">
        <v>42004</v>
      </c>
      <c r="AH5" s="111">
        <v>42368</v>
      </c>
      <c r="AI5" s="91"/>
    </row>
    <row r="6" spans="1:35" ht="15" hidden="1" customHeight="1">
      <c r="A6" s="90">
        <v>41942</v>
      </c>
      <c r="B6" s="90">
        <v>42154</v>
      </c>
      <c r="C6" s="93" t="s">
        <v>5</v>
      </c>
      <c r="D6" s="14" t="str">
        <f>IFERROR(VLOOKUP(C6,ORG_LIST:ACRO,2,FALSE)," ")</f>
        <v>UNICEF</v>
      </c>
      <c r="E6" s="14" t="str">
        <f>IFERROR(VLOOKUP(C6,ORG_LIST:TYPEORG,3,FALSE)," ")</f>
        <v>Agence ONU</v>
      </c>
      <c r="F6" s="14" t="s">
        <v>5</v>
      </c>
      <c r="G6" s="14" t="s">
        <v>1191</v>
      </c>
      <c r="H6" s="37" t="s">
        <v>1334</v>
      </c>
      <c r="I6" s="37" t="s">
        <v>699</v>
      </c>
      <c r="J6" s="14" t="str">
        <f>INDEX(TblAdmin1[Admin1 PCODE],MATCH(I6,TblAdmin1[Admin1],0),1)</f>
        <v>CD74</v>
      </c>
      <c r="K6" s="37" t="s">
        <v>913</v>
      </c>
      <c r="L6" s="14" t="str">
        <f t="array" aca="1" ref="L6" ca="1">OFFSET(Tbl2_Name2,MATCH(K6,OFFSET(Tbl2_RegionPCODE,MATCH(J6,Tbl2_Pcode1,0),1,COUNTIF(Tbl2_Pcode1,J6),1),0)-1+MATCH(J6,Tbl2_Pcode1,0)-1,1)</f>
        <v>CD7403</v>
      </c>
      <c r="M6" s="37"/>
      <c r="N6" s="14" t="e">
        <f t="array" aca="1" ref="N6" ca="1">OFFSET(Tbl3_Name3,MATCH(M6,OFFSET(Tbl3_Admin2PCODE,MATCH(L6,Tbl3_Pcode2,0),1,COUNTIF(Tbl3_Pcode2,L6),1),0)-1+MATCH(L6,Tbl3_Pcode2,0)-1,1)</f>
        <v>#N/A</v>
      </c>
      <c r="P6" s="14" t="e">
        <f t="array" aca="1" ref="P6" ca="1">OFFSET(Tbl4_Name4,MATCH(O6,OFFSET(Tbl4_Admin3PCODE,MATCH(N6,Tbl4_PCODE3,0),1,COUNTIF(Tbl4_PCODE3,N6),1),0)-1+MATCH(N6,Tbl4_PCODE3,0)-1,1)</f>
        <v>#N/A</v>
      </c>
      <c r="Q6" s="14" t="str">
        <f ca="1">IFERROR(VLOOKUP(P6,PCODE4:LATITUDE,2,FALSE),"")</f>
        <v/>
      </c>
      <c r="R6" s="14" t="str">
        <f ca="1">IFERROR(VLOOKUP(P6,PCODE4:LONGITUDE,3,FALSE),"")</f>
        <v/>
      </c>
      <c r="S6" s="37"/>
      <c r="T6" s="37"/>
      <c r="U6" s="37"/>
      <c r="V6" s="60" t="s">
        <v>37</v>
      </c>
      <c r="W6" s="14" t="str">
        <f>IFERROR(VLOOKUP(V6,ACTIVITIES:UNIT,2,FALSE)," ")</f>
        <v># de kits et d'enfants</v>
      </c>
      <c r="X6" s="14"/>
      <c r="Z6" s="91">
        <v>100</v>
      </c>
      <c r="AA6" s="91">
        <v>50</v>
      </c>
      <c r="AB6" s="91">
        <f>Table1[[#This Row],[TOTAL DES BÉNÉFICIAIRES ATTEINTS]]/2</f>
        <v>25</v>
      </c>
      <c r="AC6" s="91">
        <v>12.5</v>
      </c>
      <c r="AD6" s="91"/>
      <c r="AE6" s="38"/>
      <c r="AF6" s="38" t="s">
        <v>1330</v>
      </c>
      <c r="AG6" s="111">
        <v>42004</v>
      </c>
      <c r="AH6" s="111">
        <v>42368</v>
      </c>
      <c r="AI6" s="91"/>
    </row>
    <row r="7" spans="1:35" ht="15" hidden="1" customHeight="1">
      <c r="A7" s="90">
        <v>41942</v>
      </c>
      <c r="B7" s="90">
        <v>42154</v>
      </c>
      <c r="C7" s="93" t="s">
        <v>5</v>
      </c>
      <c r="D7" s="14" t="str">
        <f>IFERROR(VLOOKUP(C7,ORG_LIST:ACRO,2,FALSE)," ")</f>
        <v>UNICEF</v>
      </c>
      <c r="E7" s="14" t="str">
        <f>IFERROR(VLOOKUP(C7,ORG_LIST:TYPEORG,3,FALSE)," ")</f>
        <v>Agence ONU</v>
      </c>
      <c r="F7" s="14" t="s">
        <v>5</v>
      </c>
      <c r="G7" s="14" t="s">
        <v>1191</v>
      </c>
      <c r="H7" s="37" t="s">
        <v>1334</v>
      </c>
      <c r="I7" s="37" t="s">
        <v>699</v>
      </c>
      <c r="J7" s="14" t="str">
        <f>INDEX(TblAdmin1[Admin1 PCODE],MATCH(I7,TblAdmin1[Admin1],0),1)</f>
        <v>CD74</v>
      </c>
      <c r="K7" s="37" t="s">
        <v>913</v>
      </c>
      <c r="L7" s="14" t="str">
        <f t="array" aca="1" ref="L7" ca="1">OFFSET(Tbl2_Name2,MATCH(K7,OFFSET(Tbl2_RegionPCODE,MATCH(J7,Tbl2_Pcode1,0),1,COUNTIF(Tbl2_Pcode1,J7),1),0)-1+MATCH(J7,Tbl2_Pcode1,0)-1,1)</f>
        <v>CD7403</v>
      </c>
      <c r="M7" s="37"/>
      <c r="N7" s="14" t="e">
        <f t="array" aca="1" ref="N7" ca="1">OFFSET(Tbl3_Name3,MATCH(M7,OFFSET(Tbl3_Admin2PCODE,MATCH(L7,Tbl3_Pcode2,0),1,COUNTIF(Tbl3_Pcode2,L7),1),0)-1+MATCH(L7,Tbl3_Pcode2,0)-1,1)</f>
        <v>#N/A</v>
      </c>
      <c r="P7" s="14" t="e">
        <f t="array" aca="1" ref="P7" ca="1">OFFSET(Tbl4_Name4,MATCH(O7,OFFSET(Tbl4_Admin3PCODE,MATCH(N7,Tbl4_PCODE3,0),1,COUNTIF(Tbl4_PCODE3,N7),1),0)-1+MATCH(N7,Tbl4_PCODE3,0)-1,1)</f>
        <v>#N/A</v>
      </c>
      <c r="Q7" s="14" t="str">
        <f ca="1">IFERROR(VLOOKUP(P7,PCODE4:LATITUDE,2,FALSE),"")</f>
        <v/>
      </c>
      <c r="R7" s="14" t="str">
        <f ca="1">IFERROR(VLOOKUP(P7,PCODE4:LONGITUDE,3,FALSE),"")</f>
        <v/>
      </c>
      <c r="S7" s="37"/>
      <c r="T7" s="37"/>
      <c r="U7" s="37"/>
      <c r="V7" s="60" t="s">
        <v>37</v>
      </c>
      <c r="W7" s="14" t="str">
        <f>IFERROR(VLOOKUP(V7,ACTIVITIES:UNIT,2,FALSE)," ")</f>
        <v># de kits et d'enfants</v>
      </c>
      <c r="X7" s="14"/>
      <c r="Z7" s="91">
        <v>100</v>
      </c>
      <c r="AA7" s="91">
        <v>50</v>
      </c>
      <c r="AB7" s="91">
        <f>Table1[[#This Row],[TOTAL DES BÉNÉFICIAIRES ATTEINTS]]/2</f>
        <v>25</v>
      </c>
      <c r="AC7" s="91">
        <v>12.5</v>
      </c>
      <c r="AD7" s="91"/>
      <c r="AE7" s="91"/>
      <c r="AF7" s="38" t="s">
        <v>1330</v>
      </c>
      <c r="AG7" s="111">
        <v>42004</v>
      </c>
      <c r="AH7" s="111">
        <v>42368</v>
      </c>
      <c r="AI7" s="91"/>
    </row>
    <row r="8" spans="1:35" ht="15" hidden="1" customHeight="1">
      <c r="A8" s="90">
        <v>41942</v>
      </c>
      <c r="B8" s="90">
        <v>42154</v>
      </c>
      <c r="C8" s="93" t="s">
        <v>5</v>
      </c>
      <c r="D8" s="14" t="str">
        <f>IFERROR(VLOOKUP(C8,ORG_LIST:ACRO,2,FALSE)," ")</f>
        <v>UNICEF</v>
      </c>
      <c r="E8" s="14" t="str">
        <f>IFERROR(VLOOKUP(C8,ORG_LIST:TYPEORG,3,FALSE)," ")</f>
        <v>Agence ONU</v>
      </c>
      <c r="F8" s="14" t="s">
        <v>5</v>
      </c>
      <c r="G8" s="14" t="s">
        <v>1191</v>
      </c>
      <c r="H8" s="37" t="s">
        <v>1182</v>
      </c>
      <c r="I8" s="37" t="s">
        <v>699</v>
      </c>
      <c r="J8" s="14" t="str">
        <f>INDEX(TblAdmin1[Admin1 PCODE],MATCH(I8,TblAdmin1[Admin1],0),1)</f>
        <v>CD74</v>
      </c>
      <c r="K8" s="37" t="s">
        <v>905</v>
      </c>
      <c r="L8" s="14" t="str">
        <f t="array" aca="1" ref="L8" ca="1">OFFSET(Tbl2_Name2,MATCH(K8,OFFSET(Tbl2_RegionPCODE,MATCH(J8,Tbl2_Pcode1,0),1,COUNTIF(Tbl2_Pcode1,J8),1),0)-1+MATCH(J8,Tbl2_Pcode1,0)-1,1)</f>
        <v>CD7401</v>
      </c>
      <c r="M8" s="37"/>
      <c r="N8" s="14" t="e">
        <f t="array" aca="1" ref="N8" ca="1">OFFSET(Tbl3_Name3,MATCH(M8,OFFSET(Tbl3_Admin2PCODE,MATCH(L8,Tbl3_Pcode2,0),1,COUNTIF(Tbl3_Pcode2,L8),1),0)-1+MATCH(L8,Tbl3_Pcode2,0)-1,1)</f>
        <v>#N/A</v>
      </c>
      <c r="P8" s="14" t="e">
        <f t="array" aca="1" ref="P8" ca="1">OFFSET(Tbl4_Name4,MATCH(O8,OFFSET(Tbl4_Admin3PCODE,MATCH(N8,Tbl4_PCODE3,0),1,COUNTIF(Tbl4_PCODE3,N8),1),0)-1+MATCH(N8,Tbl4_PCODE3,0)-1,1)</f>
        <v>#N/A</v>
      </c>
      <c r="Q8" s="14" t="str">
        <f ca="1">IFERROR(VLOOKUP(P8,PCODE4:LATITUDE,2,FALSE),"")</f>
        <v/>
      </c>
      <c r="R8" s="14" t="str">
        <f ca="1">IFERROR(VLOOKUP(P8,PCODE4:LONGITUDE,3,FALSE),"")</f>
        <v/>
      </c>
      <c r="S8" s="37"/>
      <c r="T8" s="37"/>
      <c r="U8" s="37"/>
      <c r="V8" s="60" t="s">
        <v>37</v>
      </c>
      <c r="W8" s="14" t="str">
        <f>IFERROR(VLOOKUP(V8,ACTIVITIES:UNIT,2,FALSE)," ")</f>
        <v># de kits et d'enfants</v>
      </c>
      <c r="X8" s="14"/>
      <c r="Z8" s="91">
        <v>100</v>
      </c>
      <c r="AA8" s="91">
        <v>50</v>
      </c>
      <c r="AB8" s="91">
        <f>Table1[[#This Row],[TOTAL DES BÉNÉFICIAIRES ATTEINTS]]/2</f>
        <v>25</v>
      </c>
      <c r="AC8" s="91">
        <v>12.5</v>
      </c>
      <c r="AD8" s="91"/>
      <c r="AE8" s="38"/>
      <c r="AF8" s="38" t="s">
        <v>1330</v>
      </c>
      <c r="AG8" s="111">
        <v>42004</v>
      </c>
      <c r="AH8" s="111">
        <v>42368</v>
      </c>
      <c r="AI8" s="91"/>
    </row>
    <row r="9" spans="1:35" ht="15" hidden="1" customHeight="1">
      <c r="A9" s="90">
        <v>41942</v>
      </c>
      <c r="B9" s="90">
        <v>42154</v>
      </c>
      <c r="C9" s="93" t="s">
        <v>5</v>
      </c>
      <c r="D9" s="14" t="str">
        <f>IFERROR(VLOOKUP(C9,ORG_LIST:ACRO,2,FALSE)," ")</f>
        <v>UNICEF</v>
      </c>
      <c r="E9" s="14" t="str">
        <f>IFERROR(VLOOKUP(C9,ORG_LIST:TYPEORG,3,FALSE)," ")</f>
        <v>Agence ONU</v>
      </c>
      <c r="F9" s="14" t="s">
        <v>5</v>
      </c>
      <c r="G9" s="14" t="s">
        <v>1191</v>
      </c>
      <c r="H9" s="37" t="s">
        <v>1182</v>
      </c>
      <c r="I9" s="37" t="s">
        <v>699</v>
      </c>
      <c r="J9" s="14" t="str">
        <f>INDEX(TblAdmin1[Admin1 PCODE],MATCH(I9,TblAdmin1[Admin1],0),1)</f>
        <v>CD74</v>
      </c>
      <c r="K9" s="37" t="s">
        <v>907</v>
      </c>
      <c r="L9" s="14" t="str">
        <f t="array" aca="1" ref="L9" ca="1">OFFSET(Tbl2_Name2,MATCH(K9,OFFSET(Tbl2_RegionPCODE,MATCH(J9,Tbl2_Pcode1,0),1,COUNTIF(Tbl2_Pcode1,J9),1),0)-1+MATCH(J9,Tbl2_Pcode1,0)-1,1)</f>
        <v>CD7402</v>
      </c>
      <c r="M9" s="37"/>
      <c r="N9" s="14" t="e">
        <f t="array" aca="1" ref="N9" ca="1">OFFSET(Tbl3_Name3,MATCH(M9,OFFSET(Tbl3_Admin2PCODE,MATCH(L9,Tbl3_Pcode2,0),1,COUNTIF(Tbl3_Pcode2,L9),1),0)-1+MATCH(L9,Tbl3_Pcode2,0)-1,1)</f>
        <v>#N/A</v>
      </c>
      <c r="P9" s="14" t="e">
        <f t="array" aca="1" ref="P9" ca="1">OFFSET(Tbl4_Name4,MATCH(O9,OFFSET(Tbl4_Admin3PCODE,MATCH(N9,Tbl4_PCODE3,0),1,COUNTIF(Tbl4_PCODE3,N9),1),0)-1+MATCH(N9,Tbl4_PCODE3,0)-1,1)</f>
        <v>#N/A</v>
      </c>
      <c r="Q9" s="14" t="str">
        <f ca="1">IFERROR(VLOOKUP(P9,PCODE4:LATITUDE,2,FALSE),"")</f>
        <v/>
      </c>
      <c r="R9" s="14" t="str">
        <f ca="1">IFERROR(VLOOKUP(P9,PCODE4:LONGITUDE,3,FALSE),"")</f>
        <v/>
      </c>
      <c r="S9" s="37"/>
      <c r="T9" s="37"/>
      <c r="U9" s="37"/>
      <c r="V9" s="60" t="s">
        <v>37</v>
      </c>
      <c r="W9" s="14" t="str">
        <f>IFERROR(VLOOKUP(V9,ACTIVITIES:UNIT,2,FALSE)," ")</f>
        <v># de kits et d'enfants</v>
      </c>
      <c r="X9" s="14"/>
      <c r="Z9" s="91">
        <v>100</v>
      </c>
      <c r="AA9" s="91">
        <v>50</v>
      </c>
      <c r="AB9" s="91">
        <f>Table1[[#This Row],[TOTAL DES BÉNÉFICIAIRES ATTEINTS]]/2</f>
        <v>25</v>
      </c>
      <c r="AC9" s="91">
        <v>12.5</v>
      </c>
      <c r="AD9" s="91"/>
      <c r="AE9" s="38"/>
      <c r="AF9" s="38" t="s">
        <v>1330</v>
      </c>
      <c r="AG9" s="111">
        <v>42004</v>
      </c>
      <c r="AH9" s="111">
        <v>42368</v>
      </c>
      <c r="AI9" s="91"/>
    </row>
    <row r="10" spans="1:35" ht="15" hidden="1" customHeight="1">
      <c r="A10" s="90">
        <v>41942</v>
      </c>
      <c r="B10" s="90">
        <v>42154</v>
      </c>
      <c r="C10" s="93" t="s">
        <v>5</v>
      </c>
      <c r="D10" s="14" t="str">
        <f>IFERROR(VLOOKUP(C10,ORG_LIST:ACRO,2,FALSE)," ")</f>
        <v>UNICEF</v>
      </c>
      <c r="E10" s="14" t="str">
        <f>IFERROR(VLOOKUP(C10,ORG_LIST:TYPEORG,3,FALSE)," ")</f>
        <v>Agence ONU</v>
      </c>
      <c r="F10" s="14" t="s">
        <v>5</v>
      </c>
      <c r="G10" s="14" t="s">
        <v>1191</v>
      </c>
      <c r="H10" s="37" t="s">
        <v>1182</v>
      </c>
      <c r="I10" s="37" t="s">
        <v>699</v>
      </c>
      <c r="J10" s="14" t="str">
        <f>INDEX(TblAdmin1[Admin1 PCODE],MATCH(I10,TblAdmin1[Admin1],0),1)</f>
        <v>CD74</v>
      </c>
      <c r="K10" s="37" t="s">
        <v>913</v>
      </c>
      <c r="L10" s="14" t="str">
        <f t="array" aca="1" ref="L10" ca="1">OFFSET(Tbl2_Name2,MATCH(K10,OFFSET(Tbl2_RegionPCODE,MATCH(J10,Tbl2_Pcode1,0),1,COUNTIF(Tbl2_Pcode1,J10),1),0)-1+MATCH(J10,Tbl2_Pcode1,0)-1,1)</f>
        <v>CD7403</v>
      </c>
      <c r="M10" s="37"/>
      <c r="N10" s="14" t="e">
        <f t="array" aca="1" ref="N10" ca="1">OFFSET(Tbl3_Name3,MATCH(M10,OFFSET(Tbl3_Admin2PCODE,MATCH(L10,Tbl3_Pcode2,0),1,COUNTIF(Tbl3_Pcode2,L10),1),0)-1+MATCH(L10,Tbl3_Pcode2,0)-1,1)</f>
        <v>#N/A</v>
      </c>
      <c r="P10" s="14" t="e">
        <f t="array" aca="1" ref="P10" ca="1">OFFSET(Tbl4_Name4,MATCH(O10,OFFSET(Tbl4_Admin3PCODE,MATCH(N10,Tbl4_PCODE3,0),1,COUNTIF(Tbl4_PCODE3,N10),1),0)-1+MATCH(N10,Tbl4_PCODE3,0)-1,1)</f>
        <v>#N/A</v>
      </c>
      <c r="Q10" s="14" t="str">
        <f ca="1">IFERROR(VLOOKUP(P10,PCODE4:LATITUDE,2,FALSE),"")</f>
        <v/>
      </c>
      <c r="R10" s="14" t="str">
        <f ca="1">IFERROR(VLOOKUP(P10,PCODE4:LONGITUDE,3,FALSE),"")</f>
        <v/>
      </c>
      <c r="S10" s="37"/>
      <c r="T10" s="37"/>
      <c r="U10" s="37"/>
      <c r="V10" s="60" t="s">
        <v>37</v>
      </c>
      <c r="W10" s="14" t="str">
        <f>IFERROR(VLOOKUP(V10,ACTIVITIES:UNIT,2,FALSE)," ")</f>
        <v># de kits et d'enfants</v>
      </c>
      <c r="X10" s="14"/>
      <c r="Z10" s="91">
        <v>100</v>
      </c>
      <c r="AA10" s="91">
        <v>50</v>
      </c>
      <c r="AB10" s="91">
        <f>Table1[[#This Row],[TOTAL DES BÉNÉFICIAIRES ATTEINTS]]/2</f>
        <v>25</v>
      </c>
      <c r="AC10" s="91">
        <v>12.5</v>
      </c>
      <c r="AD10" s="91"/>
      <c r="AE10" s="38"/>
      <c r="AF10" s="38" t="s">
        <v>1330</v>
      </c>
      <c r="AG10" s="111">
        <v>42004</v>
      </c>
      <c r="AH10" s="111">
        <v>42368</v>
      </c>
      <c r="AI10" s="91"/>
    </row>
    <row r="11" spans="1:35" ht="15" hidden="1" customHeight="1">
      <c r="A11" s="90">
        <v>41942</v>
      </c>
      <c r="B11" s="90">
        <v>42154</v>
      </c>
      <c r="C11" s="93" t="s">
        <v>5</v>
      </c>
      <c r="D11" s="14" t="str">
        <f>IFERROR(VLOOKUP(C11,ORG_LIST:ACRO,2,FALSE)," ")</f>
        <v>UNICEF</v>
      </c>
      <c r="E11" s="14" t="str">
        <f>IFERROR(VLOOKUP(C11,ORG_LIST:TYPEORG,3,FALSE)," ")</f>
        <v>Agence ONU</v>
      </c>
      <c r="F11" s="14" t="s">
        <v>5</v>
      </c>
      <c r="G11" s="14" t="s">
        <v>1191</v>
      </c>
      <c r="H11" s="37" t="s">
        <v>1182</v>
      </c>
      <c r="I11" s="37" t="s">
        <v>699</v>
      </c>
      <c r="J11" s="14" t="str">
        <f>INDEX(TblAdmin1[Admin1 PCODE],MATCH(I11,TblAdmin1[Admin1],0),1)</f>
        <v>CD74</v>
      </c>
      <c r="K11" s="37" t="s">
        <v>905</v>
      </c>
      <c r="L11" s="14" t="str">
        <f t="array" aca="1" ref="L11" ca="1">OFFSET(Tbl2_Name2,MATCH(K11,OFFSET(Tbl2_RegionPCODE,MATCH(J11,Tbl2_Pcode1,0),1,COUNTIF(Tbl2_Pcode1,J11),1),0)-1+MATCH(J11,Tbl2_Pcode1,0)-1,1)</f>
        <v>CD7401</v>
      </c>
      <c r="M11" s="37"/>
      <c r="N11" s="14" t="e">
        <f t="array" aca="1" ref="N11" ca="1">OFFSET(Tbl3_Name3,MATCH(M11,OFFSET(Tbl3_Admin2PCODE,MATCH(L11,Tbl3_Pcode2,0),1,COUNTIF(Tbl3_Pcode2,L11),1),0)-1+MATCH(L11,Tbl3_Pcode2,0)-1,1)</f>
        <v>#N/A</v>
      </c>
      <c r="P11" s="14" t="e">
        <f t="array" aca="1" ref="P11" ca="1">OFFSET(Tbl4_Name4,MATCH(O11,OFFSET(Tbl4_Admin3PCODE,MATCH(N11,Tbl4_PCODE3,0),1,COUNTIF(Tbl4_PCODE3,N11),1),0)-1+MATCH(N11,Tbl4_PCODE3,0)-1,1)</f>
        <v>#N/A</v>
      </c>
      <c r="Q11" s="14" t="str">
        <f ca="1">IFERROR(VLOOKUP(P11,PCODE4:LATITUDE,2,FALSE),"")</f>
        <v/>
      </c>
      <c r="R11" s="14" t="str">
        <f ca="1">IFERROR(VLOOKUP(P11,PCODE4:LONGITUDE,3,FALSE),"")</f>
        <v/>
      </c>
      <c r="S11" s="37"/>
      <c r="T11" s="37"/>
      <c r="U11" s="37"/>
      <c r="V11" s="60" t="s">
        <v>37</v>
      </c>
      <c r="W11" s="14" t="str">
        <f>IFERROR(VLOOKUP(V11,ACTIVITIES:UNIT,2,FALSE)," ")</f>
        <v># de kits et d'enfants</v>
      </c>
      <c r="X11" s="14"/>
      <c r="Z11" s="91">
        <v>100</v>
      </c>
      <c r="AA11" s="91">
        <v>50</v>
      </c>
      <c r="AB11" s="91">
        <f>Table1[[#This Row],[TOTAL DES BÉNÉFICIAIRES ATTEINTS]]/2</f>
        <v>25</v>
      </c>
      <c r="AC11" s="91">
        <v>12.5</v>
      </c>
      <c r="AD11" s="91"/>
      <c r="AE11" s="38"/>
      <c r="AF11" s="38" t="s">
        <v>1330</v>
      </c>
      <c r="AG11" s="111">
        <v>42004</v>
      </c>
      <c r="AH11" s="111">
        <v>42368</v>
      </c>
      <c r="AI11" s="91"/>
    </row>
    <row r="12" spans="1:35" ht="15" hidden="1" customHeight="1">
      <c r="A12" s="90">
        <v>41942</v>
      </c>
      <c r="B12" s="90">
        <v>42154</v>
      </c>
      <c r="C12" s="36" t="s">
        <v>1170</v>
      </c>
      <c r="D12" s="14" t="str">
        <f>IFERROR(VLOOKUP(C12,ORG_LIST:ACRO,2,FALSE)," ")</f>
        <v>AIDES</v>
      </c>
      <c r="E12" s="14" t="str">
        <f>IFERROR(VLOOKUP(C12,ORG_LIST:TYPEORG,3,FALSE)," ")</f>
        <v>ONG nationale</v>
      </c>
      <c r="F12" s="36" t="s">
        <v>5</v>
      </c>
      <c r="G12" s="36" t="s">
        <v>1170</v>
      </c>
      <c r="H12" s="37" t="s">
        <v>1334</v>
      </c>
      <c r="I12" s="37" t="s">
        <v>682</v>
      </c>
      <c r="J12" s="14" t="str">
        <f>INDEX(TblAdmin1[Admin1 PCODE],MATCH(I12,TblAdmin1[Admin1],0),1)</f>
        <v>CD92</v>
      </c>
      <c r="K12" s="37" t="s">
        <v>844</v>
      </c>
      <c r="L12" s="14" t="str">
        <f t="array" aca="1" ref="L12" ca="1">OFFSET(Tbl2_Name2,MATCH(K12,OFFSET(Tbl2_RegionPCODE,MATCH(J12,Tbl2_Pcode1,0),1,COUNTIF(Tbl2_Pcode1,J12),1),0)-1+MATCH(J12,Tbl2_Pcode1,0)-1,1)</f>
        <v>CD9206</v>
      </c>
      <c r="M12" s="37"/>
      <c r="N12" s="14" t="e">
        <f t="array" aca="1" ref="N12" ca="1">OFFSET(Tbl3_Name3,MATCH(M12,OFFSET(Tbl3_Admin2PCODE,MATCH(L12,Tbl3_Pcode2,0),1,COUNTIF(Tbl3_Pcode2,L12),1),0)-1+MATCH(L12,Tbl3_Pcode2,0)-1,1)</f>
        <v>#N/A</v>
      </c>
      <c r="P12" s="14" t="e">
        <f t="array" aca="1" ref="P12" ca="1">OFFSET(Tbl4_Name4,MATCH(O12,OFFSET(Tbl4_Admin3PCODE,MATCH(N12,Tbl4_PCODE3,0),1,COUNTIF(Tbl4_PCODE3,N12),1),0)-1+MATCH(N12,Tbl4_PCODE3,0)-1,1)</f>
        <v>#N/A</v>
      </c>
      <c r="Q12" s="14" t="str">
        <f ca="1">IFERROR(VLOOKUP(P12,PCODE4:LATITUDE,2,FALSE),"")</f>
        <v/>
      </c>
      <c r="R12" s="14" t="str">
        <f ca="1">IFERROR(VLOOKUP(P12,PCODE4:LONGITUDE,3,FALSE),"")</f>
        <v/>
      </c>
      <c r="S12" s="37"/>
      <c r="T12" s="37"/>
      <c r="U12" s="37"/>
      <c r="V12" s="60" t="s">
        <v>37</v>
      </c>
      <c r="W12" s="14" t="str">
        <f>IFERROR(VLOOKUP(V12,ACTIVITIES:UNIT,2,FALSE)," ")</f>
        <v># de kits et d'enfants</v>
      </c>
      <c r="X12" s="14"/>
      <c r="Z12" s="91">
        <v>200</v>
      </c>
      <c r="AA12" s="91">
        <v>100</v>
      </c>
      <c r="AB12" s="91">
        <f>Table1[[#This Row],[TOTAL DES BÉNÉFICIAIRES ATTEINTS]]/2</f>
        <v>50</v>
      </c>
      <c r="AC12" s="91">
        <v>25</v>
      </c>
      <c r="AD12" s="91"/>
      <c r="AE12" s="38"/>
      <c r="AF12" s="38" t="s">
        <v>1330</v>
      </c>
      <c r="AG12" s="111">
        <v>42004</v>
      </c>
      <c r="AH12" s="111">
        <v>42368</v>
      </c>
      <c r="AI12" s="91"/>
    </row>
    <row r="13" spans="1:35" ht="15" hidden="1" customHeight="1">
      <c r="A13" s="90">
        <v>41942</v>
      </c>
      <c r="B13" s="90">
        <v>42154</v>
      </c>
      <c r="C13" s="36" t="s">
        <v>1170</v>
      </c>
      <c r="D13" s="14" t="str">
        <f>IFERROR(VLOOKUP(C13,ORG_LIST:ACRO,2,FALSE)," ")</f>
        <v>AIDES</v>
      </c>
      <c r="E13" s="14" t="str">
        <f>IFERROR(VLOOKUP(C13,ORG_LIST:TYPEORG,3,FALSE)," ")</f>
        <v>ONG nationale</v>
      </c>
      <c r="F13" s="36" t="s">
        <v>5</v>
      </c>
      <c r="G13" s="36" t="s">
        <v>1170</v>
      </c>
      <c r="H13" s="37" t="s">
        <v>1334</v>
      </c>
      <c r="I13" s="37" t="s">
        <v>682</v>
      </c>
      <c r="J13" s="14" t="str">
        <f>INDEX(TblAdmin1[Admin1 PCODE],MATCH(I13,TblAdmin1[Admin1],0),1)</f>
        <v>CD92</v>
      </c>
      <c r="K13" s="37" t="s">
        <v>844</v>
      </c>
      <c r="L13" s="14" t="str">
        <f t="array" aca="1" ref="L13" ca="1">OFFSET(Tbl2_Name2,MATCH(K13,OFFSET(Tbl2_RegionPCODE,MATCH(J13,Tbl2_Pcode1,0),1,COUNTIF(Tbl2_Pcode1,J13),1),0)-1+MATCH(J13,Tbl2_Pcode1,0)-1,1)</f>
        <v>CD9206</v>
      </c>
      <c r="M13" s="37"/>
      <c r="N13" s="14" t="e">
        <f t="array" aca="1" ref="N13" ca="1">OFFSET(Tbl3_Name3,MATCH(M13,OFFSET(Tbl3_Admin2PCODE,MATCH(L13,Tbl3_Pcode2,0),1,COUNTIF(Tbl3_Pcode2,L13),1),0)-1+MATCH(L13,Tbl3_Pcode2,0)-1,1)</f>
        <v>#N/A</v>
      </c>
      <c r="P13" s="14" t="e">
        <f t="array" aca="1" ref="P13" ca="1">OFFSET(Tbl4_Name4,MATCH(O13,OFFSET(Tbl4_Admin3PCODE,MATCH(N13,Tbl4_PCODE3,0),1,COUNTIF(Tbl4_PCODE3,N13),1),0)-1+MATCH(N13,Tbl4_PCODE3,0)-1,1)</f>
        <v>#N/A</v>
      </c>
      <c r="Q13" s="14" t="str">
        <f ca="1">IFERROR(VLOOKUP(P13,PCODE4:LATITUDE,2,FALSE),"")</f>
        <v/>
      </c>
      <c r="R13" s="14" t="str">
        <f ca="1">IFERROR(VLOOKUP(P13,PCODE4:LONGITUDE,3,FALSE),"")</f>
        <v/>
      </c>
      <c r="S13" s="37"/>
      <c r="T13" s="37"/>
      <c r="U13" s="37"/>
      <c r="V13" s="60" t="s">
        <v>37</v>
      </c>
      <c r="W13" s="14" t="str">
        <f>IFERROR(VLOOKUP(V13,ACTIVITIES:UNIT,2,FALSE)," ")</f>
        <v># de kits et d'enfants</v>
      </c>
      <c r="X13" s="14"/>
      <c r="Z13" s="91">
        <v>100</v>
      </c>
      <c r="AA13" s="91">
        <v>75</v>
      </c>
      <c r="AB13" s="91">
        <f>Table1[[#This Row],[TOTAL DES BÉNÉFICIAIRES ATTEINTS]]/2</f>
        <v>37.5</v>
      </c>
      <c r="AC13" s="91">
        <v>18.75</v>
      </c>
      <c r="AD13" s="91"/>
      <c r="AE13" s="38"/>
      <c r="AF13" s="38" t="s">
        <v>1330</v>
      </c>
      <c r="AG13" s="111">
        <v>42004</v>
      </c>
      <c r="AH13" s="111">
        <v>42368</v>
      </c>
      <c r="AI13" s="91"/>
    </row>
    <row r="14" spans="1:35" ht="15" hidden="1" customHeight="1">
      <c r="A14" s="90">
        <v>41942</v>
      </c>
      <c r="B14" s="90">
        <v>42154</v>
      </c>
      <c r="C14" s="36" t="s">
        <v>1170</v>
      </c>
      <c r="D14" s="14" t="str">
        <f>IFERROR(VLOOKUP(C14,ORG_LIST:ACRO,2,FALSE)," ")</f>
        <v>AIDES</v>
      </c>
      <c r="E14" s="14" t="str">
        <f>IFERROR(VLOOKUP(C14,ORG_LIST:TYPEORG,3,FALSE)," ")</f>
        <v>ONG nationale</v>
      </c>
      <c r="F14" s="36" t="s">
        <v>5</v>
      </c>
      <c r="G14" s="36" t="s">
        <v>1170</v>
      </c>
      <c r="H14" s="37" t="s">
        <v>1334</v>
      </c>
      <c r="I14" s="37" t="s">
        <v>678</v>
      </c>
      <c r="J14" s="14" t="str">
        <f>INDEX(TblAdmin1[Admin1 PCODE],MATCH(I14,TblAdmin1[Admin1],0),1)</f>
        <v>CD71</v>
      </c>
      <c r="K14" s="37" t="s">
        <v>774</v>
      </c>
      <c r="L14" s="14" t="str">
        <f t="array" aca="1" ref="L14" ca="1">OFFSET(Tbl2_Name2,MATCH(K14,OFFSET(Tbl2_RegionPCODE,MATCH(J14,Tbl2_Pcode1,0),1,COUNTIF(Tbl2_Pcode1,J14),1),0)-1+MATCH(J14,Tbl2_Pcode1,0)-1,1)</f>
        <v>CD7106</v>
      </c>
      <c r="M14" s="37"/>
      <c r="N14" s="14" t="e">
        <f t="array" aca="1" ref="N14" ca="1">OFFSET(Tbl3_Name3,MATCH(M14,OFFSET(Tbl3_Admin2PCODE,MATCH(L14,Tbl3_Pcode2,0),1,COUNTIF(Tbl3_Pcode2,L14),1),0)-1+MATCH(L14,Tbl3_Pcode2,0)-1,1)</f>
        <v>#N/A</v>
      </c>
      <c r="P14" s="14" t="e">
        <f t="array" aca="1" ref="P14" ca="1">OFFSET(Tbl4_Name4,MATCH(O14,OFFSET(Tbl4_Admin3PCODE,MATCH(N14,Tbl4_PCODE3,0),1,COUNTIF(Tbl4_PCODE3,N14),1),0)-1+MATCH(N14,Tbl4_PCODE3,0)-1,1)</f>
        <v>#N/A</v>
      </c>
      <c r="Q14" s="14" t="str">
        <f ca="1">IFERROR(VLOOKUP(P14,PCODE4:LATITUDE,2,FALSE),"")</f>
        <v/>
      </c>
      <c r="R14" s="14" t="str">
        <f ca="1">IFERROR(VLOOKUP(P14,PCODE4:LONGITUDE,3,FALSE),"")</f>
        <v/>
      </c>
      <c r="S14" s="37"/>
      <c r="T14" s="37"/>
      <c r="U14" s="37"/>
      <c r="V14" s="60" t="s">
        <v>37</v>
      </c>
      <c r="W14" s="14" t="str">
        <f>IFERROR(VLOOKUP(V14,ACTIVITIES:UNIT,2,FALSE)," ")</f>
        <v># de kits et d'enfants</v>
      </c>
      <c r="X14" s="14"/>
      <c r="Z14" s="91">
        <v>50</v>
      </c>
      <c r="AA14" s="91">
        <v>50</v>
      </c>
      <c r="AB14" s="91">
        <f>Table1[[#This Row],[TOTAL DES BÉNÉFICIAIRES ATTEINTS]]/2</f>
        <v>25</v>
      </c>
      <c r="AC14" s="91">
        <v>12.5</v>
      </c>
      <c r="AD14" s="91"/>
      <c r="AE14" s="38"/>
      <c r="AF14" s="38" t="s">
        <v>1330</v>
      </c>
      <c r="AG14" s="111">
        <v>42004</v>
      </c>
      <c r="AH14" s="111">
        <v>42368</v>
      </c>
      <c r="AI14" s="91"/>
    </row>
    <row r="15" spans="1:35" ht="15" hidden="1" customHeight="1">
      <c r="A15" s="90">
        <v>41942</v>
      </c>
      <c r="B15" s="90">
        <v>42154</v>
      </c>
      <c r="C15" s="36" t="s">
        <v>1170</v>
      </c>
      <c r="D15" s="14" t="str">
        <f>IFERROR(VLOOKUP(C15,ORG_LIST:ACRO,2,FALSE)," ")</f>
        <v>AIDES</v>
      </c>
      <c r="E15" s="14" t="str">
        <f>IFERROR(VLOOKUP(C15,ORG_LIST:TYPEORG,3,FALSE)," ")</f>
        <v>ONG nationale</v>
      </c>
      <c r="F15" s="36" t="s">
        <v>5</v>
      </c>
      <c r="G15" s="36" t="s">
        <v>1170</v>
      </c>
      <c r="H15" s="37" t="s">
        <v>1334</v>
      </c>
      <c r="I15" s="37" t="s">
        <v>678</v>
      </c>
      <c r="J15" s="14" t="str">
        <f>INDEX(TblAdmin1[Admin1 PCODE],MATCH(I15,TblAdmin1[Admin1],0),1)</f>
        <v>CD71</v>
      </c>
      <c r="K15" s="37" t="s">
        <v>774</v>
      </c>
      <c r="L15" s="14" t="str">
        <f t="array" aca="1" ref="L15" ca="1">OFFSET(Tbl2_Name2,MATCH(K15,OFFSET(Tbl2_RegionPCODE,MATCH(J15,Tbl2_Pcode1,0),1,COUNTIF(Tbl2_Pcode1,J15),1),0)-1+MATCH(J15,Tbl2_Pcode1,0)-1,1)</f>
        <v>CD7106</v>
      </c>
      <c r="M15" s="37"/>
      <c r="N15" s="14" t="e">
        <f t="array" aca="1" ref="N15" ca="1">OFFSET(Tbl3_Name3,MATCH(M15,OFFSET(Tbl3_Admin2PCODE,MATCH(L15,Tbl3_Pcode2,0),1,COUNTIF(Tbl3_Pcode2,L15),1),0)-1+MATCH(L15,Tbl3_Pcode2,0)-1,1)</f>
        <v>#N/A</v>
      </c>
      <c r="P15" s="14" t="e">
        <f t="array" aca="1" ref="P15" ca="1">OFFSET(Tbl4_Name4,MATCH(O15,OFFSET(Tbl4_Admin3PCODE,MATCH(N15,Tbl4_PCODE3,0),1,COUNTIF(Tbl4_PCODE3,N15),1),0)-1+MATCH(N15,Tbl4_PCODE3,0)-1,1)</f>
        <v>#N/A</v>
      </c>
      <c r="Q15" s="14" t="str">
        <f ca="1">IFERROR(VLOOKUP(P15,PCODE4:LATITUDE,2,FALSE),"")</f>
        <v/>
      </c>
      <c r="R15" s="14" t="str">
        <f ca="1">IFERROR(VLOOKUP(P15,PCODE4:LONGITUDE,3,FALSE),"")</f>
        <v/>
      </c>
      <c r="S15" s="37"/>
      <c r="T15" s="37"/>
      <c r="U15" s="37"/>
      <c r="V15" s="60" t="s">
        <v>37</v>
      </c>
      <c r="W15" s="14" t="str">
        <f>IFERROR(VLOOKUP(V15,ACTIVITIES:UNIT,2,FALSE)," ")</f>
        <v># de kits et d'enfants</v>
      </c>
      <c r="X15" s="14"/>
      <c r="Z15" s="91">
        <v>100</v>
      </c>
      <c r="AA15" s="91">
        <v>0</v>
      </c>
      <c r="AB15" s="91">
        <f>Table1[[#This Row],[TOTAL DES BÉNÉFICIAIRES ATTEINTS]]/2</f>
        <v>0</v>
      </c>
      <c r="AC15" s="91">
        <v>0</v>
      </c>
      <c r="AD15" s="91"/>
      <c r="AE15" s="38"/>
      <c r="AF15" s="38" t="s">
        <v>1330</v>
      </c>
      <c r="AG15" s="111">
        <v>42004</v>
      </c>
      <c r="AH15" s="111">
        <v>42368</v>
      </c>
      <c r="AI15" s="91"/>
    </row>
    <row r="16" spans="1:35" ht="15" hidden="1" customHeight="1">
      <c r="A16" s="90">
        <v>41942</v>
      </c>
      <c r="B16" s="90">
        <v>42154</v>
      </c>
      <c r="C16" s="36" t="s">
        <v>1170</v>
      </c>
      <c r="D16" s="14" t="str">
        <f>IFERROR(VLOOKUP(C16,ORG_LIST:ACRO,2,FALSE)," ")</f>
        <v>AIDES</v>
      </c>
      <c r="E16" s="14" t="str">
        <f>IFERROR(VLOOKUP(C16,ORG_LIST:TYPEORG,3,FALSE)," ")</f>
        <v>ONG nationale</v>
      </c>
      <c r="F16" s="36" t="s">
        <v>5</v>
      </c>
      <c r="G16" s="36" t="s">
        <v>1170</v>
      </c>
      <c r="H16" s="37" t="s">
        <v>1334</v>
      </c>
      <c r="I16" s="37" t="s">
        <v>678</v>
      </c>
      <c r="J16" s="14" t="str">
        <f>INDEX(TblAdmin1[Admin1 PCODE],MATCH(I16,TblAdmin1[Admin1],0),1)</f>
        <v>CD71</v>
      </c>
      <c r="K16" s="37" t="s">
        <v>766</v>
      </c>
      <c r="L16" s="14" t="str">
        <f t="array" aca="1" ref="L16" ca="1">OFFSET(Tbl2_Name2,MATCH(K16,OFFSET(Tbl2_RegionPCODE,MATCH(J16,Tbl2_Pcode1,0),1,COUNTIF(Tbl2_Pcode1,J16),1),0)-1+MATCH(J16,Tbl2_Pcode1,0)-1,1)</f>
        <v>CD7105</v>
      </c>
      <c r="M16" s="37"/>
      <c r="N16" s="14" t="e">
        <f t="array" aca="1" ref="N16" ca="1">OFFSET(Tbl3_Name3,MATCH(M16,OFFSET(Tbl3_Admin2PCODE,MATCH(L16,Tbl3_Pcode2,0),1,COUNTIF(Tbl3_Pcode2,L16),1),0)-1+MATCH(L16,Tbl3_Pcode2,0)-1,1)</f>
        <v>#N/A</v>
      </c>
      <c r="P16" s="14" t="e">
        <f t="array" aca="1" ref="P16" ca="1">OFFSET(Tbl4_Name4,MATCH(O16,OFFSET(Tbl4_Admin3PCODE,MATCH(N16,Tbl4_PCODE3,0),1,COUNTIF(Tbl4_PCODE3,N16),1),0)-1+MATCH(N16,Tbl4_PCODE3,0)-1,1)</f>
        <v>#N/A</v>
      </c>
      <c r="Q16" s="14" t="str">
        <f ca="1">IFERROR(VLOOKUP(P16,PCODE4:LATITUDE,2,FALSE),"")</f>
        <v/>
      </c>
      <c r="R16" s="14" t="str">
        <f ca="1">IFERROR(VLOOKUP(P16,PCODE4:LONGITUDE,3,FALSE),"")</f>
        <v/>
      </c>
      <c r="S16" s="37"/>
      <c r="T16" s="37"/>
      <c r="U16" s="37"/>
      <c r="V16" s="60" t="s">
        <v>37</v>
      </c>
      <c r="W16" s="14" t="str">
        <f>IFERROR(VLOOKUP(V16,ACTIVITIES:UNIT,2,FALSE)," ")</f>
        <v># de kits et d'enfants</v>
      </c>
      <c r="X16" s="14"/>
      <c r="Z16" s="91">
        <v>200</v>
      </c>
      <c r="AA16" s="91">
        <v>100</v>
      </c>
      <c r="AB16" s="91">
        <f>Table1[[#This Row],[TOTAL DES BÉNÉFICIAIRES ATTEINTS]]/2</f>
        <v>50</v>
      </c>
      <c r="AC16" s="91">
        <v>25</v>
      </c>
      <c r="AD16" s="91"/>
      <c r="AE16" s="38"/>
      <c r="AF16" s="38" t="s">
        <v>1330</v>
      </c>
      <c r="AG16" s="111">
        <v>42004</v>
      </c>
      <c r="AH16" s="111">
        <v>42368</v>
      </c>
      <c r="AI16" s="91"/>
    </row>
    <row r="17" spans="1:35" ht="15" hidden="1" customHeight="1">
      <c r="A17" s="90">
        <v>41942</v>
      </c>
      <c r="B17" s="90">
        <v>42154</v>
      </c>
      <c r="C17" s="60" t="s">
        <v>1</v>
      </c>
      <c r="D17" s="61" t="str">
        <f>IFERROR(VLOOKUP(C17,ORG_LIST:ACRO,2,FALSE)," ")</f>
        <v>Plan Int</v>
      </c>
      <c r="E17" s="61" t="str">
        <f>IFERROR(VLOOKUP(C17,ORG_LIST:TYPEORG,3,FALSE)," ")</f>
        <v>ONG internationale</v>
      </c>
      <c r="F17" s="14" t="s">
        <v>1</v>
      </c>
      <c r="G17" s="37" t="s">
        <v>1191</v>
      </c>
      <c r="H17" s="37" t="s">
        <v>1334</v>
      </c>
      <c r="I17" s="36" t="s">
        <v>682</v>
      </c>
      <c r="J17" s="61" t="str">
        <f>INDEX(TblAdmin1[Admin1 PCODE],MATCH(I17,TblAdmin1[Admin1],0),1)</f>
        <v>CD92</v>
      </c>
      <c r="K17" s="36" t="s">
        <v>846</v>
      </c>
      <c r="L17" s="61" t="str">
        <f t="array" aca="1" ref="L17" ca="1">OFFSET(Tbl2_Name2,MATCH(K17,OFFSET(Tbl2_RegionPCODE,MATCH(J17,Tbl2_Pcode1,0),1,COUNTIF(Tbl2_Pcode1,J17),1),0)-1+MATCH(J17,Tbl2_Pcode1,0)-1,1)</f>
        <v>CD9202</v>
      </c>
      <c r="M17" s="62"/>
      <c r="N17" s="61" t="e">
        <f t="array" aca="1" ref="N17" ca="1">OFFSET(Tbl3_Name3,MATCH(M17,OFFSET(Tbl3_Admin2PCODE,MATCH(L17,Tbl3_Pcode2,0),1,COUNTIF(Tbl3_Pcode2,L17),1),0)-1+MATCH(L17,Tbl3_Pcode2,0)-1,1)</f>
        <v>#N/A</v>
      </c>
      <c r="O17" s="60"/>
      <c r="P17" s="61" t="e">
        <f t="array" aca="1" ref="P17" ca="1">OFFSET(Tbl4_Name4,MATCH(O17,OFFSET(Tbl4_Admin3PCODE,MATCH(N17,Tbl4_PCODE3,0),1,COUNTIF(Tbl4_PCODE3,N17),1),0)-1+MATCH(N17,Tbl4_PCODE3,0)-1,1)</f>
        <v>#N/A</v>
      </c>
      <c r="Q17" s="61" t="str">
        <f ca="1">IFERROR(VLOOKUP(P17,PCODE4:LATITUDE,2,FALSE),"")</f>
        <v/>
      </c>
      <c r="R17" s="61" t="str">
        <f ca="1">IFERROR(VLOOKUP(P17,PCODE4:LONGITUDE,3,FALSE),"")</f>
        <v/>
      </c>
      <c r="S17" s="62"/>
      <c r="T17" s="62"/>
      <c r="V17" s="60" t="s">
        <v>37</v>
      </c>
      <c r="W17" s="61" t="str">
        <f>IFERROR(VLOOKUP(V17,ACTIVITIES:UNIT,2,FALSE)," ")</f>
        <v># de kits et d'enfants</v>
      </c>
      <c r="X17" s="61"/>
      <c r="Y17" s="60"/>
      <c r="Z17" s="89">
        <v>3500</v>
      </c>
      <c r="AA17" s="89">
        <v>2000</v>
      </c>
      <c r="AB17" s="89">
        <f>Table1[[#This Row],[TOTAL DES BÉNÉFICIAIRES ATTEINTS]]/2</f>
        <v>1000</v>
      </c>
      <c r="AC17" s="91">
        <v>500</v>
      </c>
      <c r="AD17" s="89"/>
      <c r="AE17" s="63"/>
      <c r="AF17" s="38" t="s">
        <v>1330</v>
      </c>
      <c r="AG17" s="111">
        <v>42004</v>
      </c>
      <c r="AH17" s="111">
        <v>42368</v>
      </c>
      <c r="AI17" s="89"/>
    </row>
    <row r="18" spans="1:35" ht="15" hidden="1" customHeight="1">
      <c r="A18" s="90">
        <v>41942</v>
      </c>
      <c r="B18" s="90">
        <v>42154</v>
      </c>
      <c r="C18" s="60" t="s">
        <v>1</v>
      </c>
      <c r="D18" s="61" t="str">
        <f>IFERROR(VLOOKUP(C18,ORG_LIST:ACRO,2,FALSE)," ")</f>
        <v>Plan Int</v>
      </c>
      <c r="E18" s="61" t="str">
        <f>IFERROR(VLOOKUP(C18,ORG_LIST:TYPEORG,3,FALSE)," ")</f>
        <v>ONG internationale</v>
      </c>
      <c r="F18" s="14" t="s">
        <v>1</v>
      </c>
      <c r="G18" s="37" t="s">
        <v>1162</v>
      </c>
      <c r="H18" s="37" t="s">
        <v>1334</v>
      </c>
      <c r="I18" s="62" t="s">
        <v>694</v>
      </c>
      <c r="J18" s="61" t="str">
        <f>INDEX(TblAdmin1[Admin1 PCODE],MATCH(I18,TblAdmin1[Admin1],0),1)</f>
        <v>CD61</v>
      </c>
      <c r="K18" s="36" t="s">
        <v>848</v>
      </c>
      <c r="L18" s="61" t="e">
        <f t="array" aca="1" ref="L18" ca="1">OFFSET(Tbl2_Name2,MATCH(K18,OFFSET(Tbl2_RegionPCODE,MATCH(J18,Tbl2_Pcode1,0),1,COUNTIF(Tbl2_Pcode1,J18),1),0)-1+MATCH(J18,Tbl2_Pcode1,0)-1,1)</f>
        <v>#N/A</v>
      </c>
      <c r="M18" s="62"/>
      <c r="N18" s="61" t="e">
        <f t="array" aca="1" ref="N18" ca="1">OFFSET(Tbl3_Name3,MATCH(M18,OFFSET(Tbl3_Admin2PCODE,MATCH(L18,Tbl3_Pcode2,0),1,COUNTIF(Tbl3_Pcode2,L18),1),0)-1+MATCH(L18,Tbl3_Pcode2,0)-1,1)</f>
        <v>#N/A</v>
      </c>
      <c r="O18" s="60"/>
      <c r="P18" s="61" t="e">
        <f t="array" aca="1" ref="P18" ca="1">OFFSET(Tbl4_Name4,MATCH(O18,OFFSET(Tbl4_Admin3PCODE,MATCH(N18,Tbl4_PCODE3,0),1,COUNTIF(Tbl4_PCODE3,N18),1),0)-1+MATCH(N18,Tbl4_PCODE3,0)-1,1)</f>
        <v>#N/A</v>
      </c>
      <c r="Q18" s="61" t="str">
        <f ca="1">IFERROR(VLOOKUP(P18,PCODE4:LATITUDE,2,FALSE),"")</f>
        <v/>
      </c>
      <c r="R18" s="61" t="str">
        <f ca="1">IFERROR(VLOOKUP(P18,PCODE4:LONGITUDE,3,FALSE),"")</f>
        <v/>
      </c>
      <c r="S18" s="62"/>
      <c r="T18" s="62"/>
      <c r="V18" s="60" t="s">
        <v>37</v>
      </c>
      <c r="W18" s="61" t="str">
        <f>IFERROR(VLOOKUP(V18,ACTIVITIES:UNIT,2,FALSE)," ")</f>
        <v># de kits et d'enfants</v>
      </c>
      <c r="X18" s="61"/>
      <c r="Y18" s="60"/>
      <c r="Z18" s="89">
        <v>500</v>
      </c>
      <c r="AA18" s="89">
        <v>0</v>
      </c>
      <c r="AB18" s="89">
        <f>Table1[[#This Row],[TOTAL DES BÉNÉFICIAIRES ATTEINTS]]/2</f>
        <v>0</v>
      </c>
      <c r="AC18" s="91">
        <v>0</v>
      </c>
      <c r="AD18" s="89"/>
      <c r="AE18" s="63"/>
      <c r="AF18" s="38" t="s">
        <v>1330</v>
      </c>
      <c r="AG18" s="111">
        <v>42004</v>
      </c>
      <c r="AH18" s="111">
        <v>42368</v>
      </c>
      <c r="AI18" s="89"/>
    </row>
    <row r="19" spans="1:35" ht="15" hidden="1" customHeight="1">
      <c r="A19" s="90">
        <v>41942</v>
      </c>
      <c r="B19" s="90">
        <v>42154</v>
      </c>
      <c r="C19" s="60" t="s">
        <v>1</v>
      </c>
      <c r="D19" s="61" t="str">
        <f>IFERROR(VLOOKUP(C19,ORG_LIST:ACRO,2,FALSE)," ")</f>
        <v>Plan Int</v>
      </c>
      <c r="E19" s="61" t="str">
        <f>IFERROR(VLOOKUP(C19,ORG_LIST:TYPEORG,3,FALSE)," ")</f>
        <v>ONG internationale</v>
      </c>
      <c r="F19" s="14" t="s">
        <v>1</v>
      </c>
      <c r="G19" s="37" t="s">
        <v>1162</v>
      </c>
      <c r="H19" s="37" t="s">
        <v>1334</v>
      </c>
      <c r="I19" s="62" t="s">
        <v>694</v>
      </c>
      <c r="J19" s="61" t="str">
        <f>INDEX(TblAdmin1[Admin1 PCODE],MATCH(I19,TblAdmin1[Admin1],0),1)</f>
        <v>CD61</v>
      </c>
      <c r="K19" s="36" t="s">
        <v>850</v>
      </c>
      <c r="L19" s="61" t="e">
        <f t="array" aca="1" ref="L19" ca="1">OFFSET(Tbl2_Name2,MATCH(K19,OFFSET(Tbl2_RegionPCODE,MATCH(J19,Tbl2_Pcode1,0),1,COUNTIF(Tbl2_Pcode1,J19),1),0)-1+MATCH(J19,Tbl2_Pcode1,0)-1,1)</f>
        <v>#N/A</v>
      </c>
      <c r="M19" s="62"/>
      <c r="N19" s="61" t="e">
        <f t="array" aca="1" ref="N19" ca="1">OFFSET(Tbl3_Name3,MATCH(M19,OFFSET(Tbl3_Admin2PCODE,MATCH(L19,Tbl3_Pcode2,0),1,COUNTIF(Tbl3_Pcode2,L19),1),0)-1+MATCH(L19,Tbl3_Pcode2,0)-1,1)</f>
        <v>#N/A</v>
      </c>
      <c r="O19" s="60"/>
      <c r="P19" s="61" t="e">
        <f t="array" aca="1" ref="P19" ca="1">OFFSET(Tbl4_Name4,MATCH(O19,OFFSET(Tbl4_Admin3PCODE,MATCH(N19,Tbl4_PCODE3,0),1,COUNTIF(Tbl4_PCODE3,N19),1),0)-1+MATCH(N19,Tbl4_PCODE3,0)-1,1)</f>
        <v>#N/A</v>
      </c>
      <c r="Q19" s="61" t="str">
        <f ca="1">IFERROR(VLOOKUP(P19,PCODE4:LATITUDE,2,FALSE),"")</f>
        <v/>
      </c>
      <c r="R19" s="61" t="str">
        <f ca="1">IFERROR(VLOOKUP(P19,PCODE4:LONGITUDE,3,FALSE),"")</f>
        <v/>
      </c>
      <c r="S19" s="62"/>
      <c r="T19" s="62"/>
      <c r="V19" s="60" t="s">
        <v>37</v>
      </c>
      <c r="W19" s="61" t="str">
        <f>IFERROR(VLOOKUP(V19,ACTIVITIES:UNIT,2,FALSE)," ")</f>
        <v># de kits et d'enfants</v>
      </c>
      <c r="X19" s="61"/>
      <c r="Y19" s="60"/>
      <c r="Z19" s="89">
        <v>500</v>
      </c>
      <c r="AA19" s="89">
        <v>0</v>
      </c>
      <c r="AB19" s="89">
        <f>Table1[[#This Row],[TOTAL DES BÉNÉFICIAIRES ATTEINTS]]/2</f>
        <v>0</v>
      </c>
      <c r="AC19" s="91">
        <v>0</v>
      </c>
      <c r="AD19" s="89"/>
      <c r="AE19" s="63"/>
      <c r="AF19" s="38" t="s">
        <v>1330</v>
      </c>
      <c r="AG19" s="111">
        <v>42004</v>
      </c>
      <c r="AH19" s="111">
        <v>42368</v>
      </c>
      <c r="AI19" s="89"/>
    </row>
    <row r="20" spans="1:35" ht="15" hidden="1" customHeight="1">
      <c r="A20" s="90">
        <v>41942</v>
      </c>
      <c r="B20" s="90">
        <v>42154</v>
      </c>
      <c r="C20" s="60" t="s">
        <v>1</v>
      </c>
      <c r="D20" s="61" t="str">
        <f>IFERROR(VLOOKUP(C20,ORG_LIST:ACRO,2,FALSE)," ")</f>
        <v>Plan Int</v>
      </c>
      <c r="E20" s="61" t="str">
        <f>IFERROR(VLOOKUP(C20,ORG_LIST:TYPEORG,3,FALSE)," ")</f>
        <v>ONG internationale</v>
      </c>
      <c r="F20" s="14" t="s">
        <v>1</v>
      </c>
      <c r="G20" s="37" t="s">
        <v>1162</v>
      </c>
      <c r="H20" s="37" t="s">
        <v>1334</v>
      </c>
      <c r="I20" s="62" t="s">
        <v>694</v>
      </c>
      <c r="J20" s="61" t="str">
        <f>INDEX(TblAdmin1[Admin1 PCODE],MATCH(I20,TblAdmin1[Admin1],0),1)</f>
        <v>CD61</v>
      </c>
      <c r="K20" s="36" t="s">
        <v>844</v>
      </c>
      <c r="L20" s="61" t="e">
        <f t="array" aca="1" ref="L20" ca="1">OFFSET(Tbl2_Name2,MATCH(K20,OFFSET(Tbl2_RegionPCODE,MATCH(J20,Tbl2_Pcode1,0),1,COUNTIF(Tbl2_Pcode1,J20),1),0)-1+MATCH(J20,Tbl2_Pcode1,0)-1,1)</f>
        <v>#N/A</v>
      </c>
      <c r="M20" s="62"/>
      <c r="N20" s="61" t="e">
        <f t="array" aca="1" ref="N20" ca="1">OFFSET(Tbl3_Name3,MATCH(M20,OFFSET(Tbl3_Admin2PCODE,MATCH(L20,Tbl3_Pcode2,0),1,COUNTIF(Tbl3_Pcode2,L20),1),0)-1+MATCH(L20,Tbl3_Pcode2,0)-1,1)</f>
        <v>#N/A</v>
      </c>
      <c r="O20" s="60"/>
      <c r="P20" s="61" t="e">
        <f t="array" aca="1" ref="P20" ca="1">OFFSET(Tbl4_Name4,MATCH(O20,OFFSET(Tbl4_Admin3PCODE,MATCH(N20,Tbl4_PCODE3,0),1,COUNTIF(Tbl4_PCODE3,N20),1),0)-1+MATCH(N20,Tbl4_PCODE3,0)-1,1)</f>
        <v>#N/A</v>
      </c>
      <c r="Q20" s="61" t="str">
        <f ca="1">IFERROR(VLOOKUP(P20,PCODE4:LATITUDE,2,FALSE),"")</f>
        <v/>
      </c>
      <c r="R20" s="61" t="str">
        <f ca="1">IFERROR(VLOOKUP(P20,PCODE4:LONGITUDE,3,FALSE),"")</f>
        <v/>
      </c>
      <c r="S20" s="62"/>
      <c r="T20" s="62"/>
      <c r="V20" s="60" t="s">
        <v>37</v>
      </c>
      <c r="W20" s="61" t="str">
        <f>IFERROR(VLOOKUP(V20,ACTIVITIES:UNIT,2,FALSE)," ")</f>
        <v># de kits et d'enfants</v>
      </c>
      <c r="X20" s="61"/>
      <c r="Y20" s="60"/>
      <c r="Z20" s="89">
        <v>500</v>
      </c>
      <c r="AA20" s="89">
        <v>0</v>
      </c>
      <c r="AB20" s="89">
        <f>Table1[[#This Row],[TOTAL DES BÉNÉFICIAIRES ATTEINTS]]/2</f>
        <v>0</v>
      </c>
      <c r="AC20" s="91">
        <v>0</v>
      </c>
      <c r="AD20" s="89"/>
      <c r="AE20" s="63"/>
      <c r="AF20" s="38" t="s">
        <v>1330</v>
      </c>
      <c r="AG20" s="111">
        <v>42004</v>
      </c>
      <c r="AH20" s="111">
        <v>42368</v>
      </c>
      <c r="AI20" s="89"/>
    </row>
    <row r="21" spans="1:35" ht="15" hidden="1" customHeight="1">
      <c r="A21" s="90">
        <v>41942</v>
      </c>
      <c r="B21" s="90">
        <v>42154</v>
      </c>
      <c r="C21" s="60" t="s">
        <v>2</v>
      </c>
      <c r="D21" s="61" t="str">
        <f>IFERROR(VLOOKUP(C21,ORG_LIST:ACRO,2,FALSE)," ")</f>
        <v>SCI</v>
      </c>
      <c r="E21" s="61" t="str">
        <f>IFERROR(VLOOKUP(C21,ORG_LIST:TYPEORG,3,FALSE)," ")</f>
        <v>ONG internationale</v>
      </c>
      <c r="F21" s="14" t="s">
        <v>2</v>
      </c>
      <c r="G21" s="37" t="s">
        <v>1234</v>
      </c>
      <c r="H21" s="37" t="s">
        <v>1335</v>
      </c>
      <c r="I21" s="62" t="s">
        <v>692</v>
      </c>
      <c r="J21" s="61" t="str">
        <f>INDEX(TblAdmin1[Admin1 PCODE],MATCH(I21,TblAdmin1[Admin1],0),1)</f>
        <v>CD63</v>
      </c>
      <c r="K21" s="62" t="s">
        <v>1031</v>
      </c>
      <c r="L21" s="61" t="str">
        <f t="array" aca="1" ref="L21" ca="1">OFFSET(Tbl2_Name2,MATCH(K21,OFFSET(Tbl2_RegionPCODE,MATCH(J21,Tbl2_Pcode1,0),1,COUNTIF(Tbl2_Pcode1,J21),1),0)-1+MATCH(J21,Tbl2_Pcode1,0)-1,1)</f>
        <v>CD6312</v>
      </c>
      <c r="M21" s="62"/>
      <c r="N21" s="61" t="e">
        <f t="array" aca="1" ref="N21" ca="1">OFFSET(Tbl3_Name3,MATCH(M21,OFFSET(Tbl3_Admin2PCODE,MATCH(L21,Tbl3_Pcode2,0),1,COUNTIF(Tbl3_Pcode2,L21),1),0)-1+MATCH(L21,Tbl3_Pcode2,0)-1,1)</f>
        <v>#N/A</v>
      </c>
      <c r="O21" s="60"/>
      <c r="P21" s="61" t="e">
        <f t="array" aca="1" ref="P21" ca="1">OFFSET(Tbl4_Name4,MATCH(O21,OFFSET(Tbl4_Admin3PCODE,MATCH(N21,Tbl4_PCODE3,0),1,COUNTIF(Tbl4_PCODE3,N21),1),0)-1+MATCH(N21,Tbl4_PCODE3,0)-1,1)</f>
        <v>#N/A</v>
      </c>
      <c r="Q21" s="61" t="str">
        <f ca="1">IFERROR(VLOOKUP(P21,PCODE4:LATITUDE,2,FALSE),"")</f>
        <v/>
      </c>
      <c r="R21" s="61" t="str">
        <f ca="1">IFERROR(VLOOKUP(P21,PCODE4:LONGITUDE,3,FALSE),"")</f>
        <v/>
      </c>
      <c r="S21" s="62"/>
      <c r="T21" s="62"/>
      <c r="V21" s="60" t="s">
        <v>37</v>
      </c>
      <c r="W21" s="61" t="str">
        <f>IFERROR(VLOOKUP(V21,ACTIVITIES:UNIT,2,FALSE)," ")</f>
        <v># de kits et d'enfants</v>
      </c>
      <c r="X21" s="61"/>
      <c r="Y21" s="60"/>
      <c r="Z21" s="89">
        <v>125</v>
      </c>
      <c r="AA21" s="89">
        <v>50</v>
      </c>
      <c r="AB21" s="89">
        <f>Table1[[#This Row],[TOTAL DES BÉNÉFICIAIRES ATTEINTS]]/2</f>
        <v>25</v>
      </c>
      <c r="AC21" s="91">
        <v>12.5</v>
      </c>
      <c r="AD21" s="89"/>
      <c r="AE21" s="63"/>
      <c r="AF21" s="36" t="s">
        <v>1330</v>
      </c>
      <c r="AG21" s="111">
        <v>42004</v>
      </c>
      <c r="AH21" s="111">
        <v>42368</v>
      </c>
      <c r="AI21" s="89"/>
    </row>
    <row r="22" spans="1:35" ht="15" hidden="1" customHeight="1">
      <c r="A22" s="90">
        <v>41942</v>
      </c>
      <c r="B22" s="90">
        <v>42154</v>
      </c>
      <c r="C22" s="60" t="s">
        <v>2</v>
      </c>
      <c r="D22" s="61" t="str">
        <f>IFERROR(VLOOKUP(C22,ORG_LIST:ACRO,2,FALSE)," ")</f>
        <v>SCI</v>
      </c>
      <c r="E22" s="61" t="str">
        <f>IFERROR(VLOOKUP(C22,ORG_LIST:TYPEORG,3,FALSE)," ")</f>
        <v>ONG internationale</v>
      </c>
      <c r="F22" s="14" t="s">
        <v>2</v>
      </c>
      <c r="G22" s="37" t="s">
        <v>1234</v>
      </c>
      <c r="H22" s="37" t="s">
        <v>1335</v>
      </c>
      <c r="I22" s="62" t="s">
        <v>692</v>
      </c>
      <c r="J22" s="61" t="str">
        <f>INDEX(TblAdmin1[Admin1 PCODE],MATCH(I22,TblAdmin1[Admin1],0),1)</f>
        <v>CD63</v>
      </c>
      <c r="K22" s="62" t="s">
        <v>1031</v>
      </c>
      <c r="L22" s="61" t="str">
        <f t="array" aca="1" ref="L22" ca="1">OFFSET(Tbl2_Name2,MATCH(K22,OFFSET(Tbl2_RegionPCODE,MATCH(J22,Tbl2_Pcode1,0),1,COUNTIF(Tbl2_Pcode1,J22),1),0)-1+MATCH(J22,Tbl2_Pcode1,0)-1,1)</f>
        <v>CD6312</v>
      </c>
      <c r="M22" s="62"/>
      <c r="N22" s="61" t="e">
        <f t="array" aca="1" ref="N22" ca="1">OFFSET(Tbl3_Name3,MATCH(M22,OFFSET(Tbl3_Admin2PCODE,MATCH(L22,Tbl3_Pcode2,0),1,COUNTIF(Tbl3_Pcode2,L22),1),0)-1+MATCH(L22,Tbl3_Pcode2,0)-1,1)</f>
        <v>#N/A</v>
      </c>
      <c r="O22" s="60"/>
      <c r="P22" s="61" t="e">
        <f t="array" aca="1" ref="P22" ca="1">OFFSET(Tbl4_Name4,MATCH(O22,OFFSET(Tbl4_Admin3PCODE,MATCH(N22,Tbl4_PCODE3,0),1,COUNTIF(Tbl4_PCODE3,N22),1),0)-1+MATCH(N22,Tbl4_PCODE3,0)-1,1)</f>
        <v>#N/A</v>
      </c>
      <c r="Q22" s="61" t="str">
        <f ca="1">IFERROR(VLOOKUP(P22,PCODE4:LATITUDE,2,FALSE),"")</f>
        <v/>
      </c>
      <c r="R22" s="61" t="str">
        <f ca="1">IFERROR(VLOOKUP(P22,PCODE4:LONGITUDE,3,FALSE),"")</f>
        <v/>
      </c>
      <c r="S22" s="62"/>
      <c r="T22" s="62"/>
      <c r="V22" s="60" t="s">
        <v>37</v>
      </c>
      <c r="W22" s="61" t="str">
        <f>IFERROR(VLOOKUP(V22,ACTIVITIES:UNIT,2,FALSE)," ")</f>
        <v># de kits et d'enfants</v>
      </c>
      <c r="X22" s="61"/>
      <c r="Y22" s="60"/>
      <c r="Z22" s="89">
        <v>125</v>
      </c>
      <c r="AA22" s="89">
        <v>50</v>
      </c>
      <c r="AB22" s="89">
        <f>Table1[[#This Row],[TOTAL DES BÉNÉFICIAIRES ATTEINTS]]/2</f>
        <v>25</v>
      </c>
      <c r="AC22" s="91">
        <v>12.5</v>
      </c>
      <c r="AD22" s="89"/>
      <c r="AE22" s="63"/>
      <c r="AF22" s="36" t="s">
        <v>1330</v>
      </c>
      <c r="AG22" s="111">
        <v>42004</v>
      </c>
      <c r="AH22" s="111">
        <v>42368</v>
      </c>
      <c r="AI22" s="89"/>
    </row>
    <row r="23" spans="1:35" ht="15" hidden="1" customHeight="1">
      <c r="A23" s="90">
        <v>41942</v>
      </c>
      <c r="B23" s="90">
        <v>42154</v>
      </c>
      <c r="C23" s="60" t="s">
        <v>2</v>
      </c>
      <c r="D23" s="61" t="str">
        <f>IFERROR(VLOOKUP(C23,ORG_LIST:ACRO,2,FALSE)," ")</f>
        <v>SCI</v>
      </c>
      <c r="E23" s="61" t="str">
        <f>IFERROR(VLOOKUP(C23,ORG_LIST:TYPEORG,3,FALSE)," ")</f>
        <v>ONG internationale</v>
      </c>
      <c r="F23" s="14" t="s">
        <v>2</v>
      </c>
      <c r="G23" s="37" t="s">
        <v>1234</v>
      </c>
      <c r="H23" s="37" t="s">
        <v>1335</v>
      </c>
      <c r="I23" s="62" t="s">
        <v>692</v>
      </c>
      <c r="J23" s="61" t="str">
        <f>INDEX(TblAdmin1[Admin1 PCODE],MATCH(I23,TblAdmin1[Admin1],0),1)</f>
        <v>CD63</v>
      </c>
      <c r="K23" s="62" t="s">
        <v>1031</v>
      </c>
      <c r="L23" s="61" t="str">
        <f t="array" aca="1" ref="L23" ca="1">OFFSET(Tbl2_Name2,MATCH(K23,OFFSET(Tbl2_RegionPCODE,MATCH(J23,Tbl2_Pcode1,0),1,COUNTIF(Tbl2_Pcode1,J23),1),0)-1+MATCH(J23,Tbl2_Pcode1,0)-1,1)</f>
        <v>CD6312</v>
      </c>
      <c r="M23" s="62"/>
      <c r="N23" s="61" t="e">
        <f t="array" aca="1" ref="N23" ca="1">OFFSET(Tbl3_Name3,MATCH(M23,OFFSET(Tbl3_Admin2PCODE,MATCH(L23,Tbl3_Pcode2,0),1,COUNTIF(Tbl3_Pcode2,L23),1),0)-1+MATCH(L23,Tbl3_Pcode2,0)-1,1)</f>
        <v>#N/A</v>
      </c>
      <c r="O23" s="60"/>
      <c r="P23" s="61" t="e">
        <f t="array" aca="1" ref="P23" ca="1">OFFSET(Tbl4_Name4,MATCH(O23,OFFSET(Tbl4_Admin3PCODE,MATCH(N23,Tbl4_PCODE3,0),1,COUNTIF(Tbl4_PCODE3,N23),1),0)-1+MATCH(N23,Tbl4_PCODE3,0)-1,1)</f>
        <v>#N/A</v>
      </c>
      <c r="Q23" s="61" t="str">
        <f ca="1">IFERROR(VLOOKUP(P23,PCODE4:LATITUDE,2,FALSE),"")</f>
        <v/>
      </c>
      <c r="R23" s="61" t="str">
        <f ca="1">IFERROR(VLOOKUP(P23,PCODE4:LONGITUDE,3,FALSE),"")</f>
        <v/>
      </c>
      <c r="S23" s="62"/>
      <c r="T23" s="62"/>
      <c r="V23" s="60" t="s">
        <v>37</v>
      </c>
      <c r="W23" s="61" t="str">
        <f>IFERROR(VLOOKUP(V23,ACTIVITIES:UNIT,2,FALSE)," ")</f>
        <v># de kits et d'enfants</v>
      </c>
      <c r="X23" s="61"/>
      <c r="Y23" s="60"/>
      <c r="Z23" s="89">
        <v>125</v>
      </c>
      <c r="AA23" s="89">
        <v>50</v>
      </c>
      <c r="AB23" s="89">
        <f>Table1[[#This Row],[TOTAL DES BÉNÉFICIAIRES ATTEINTS]]/2</f>
        <v>25</v>
      </c>
      <c r="AC23" s="91">
        <v>12.5</v>
      </c>
      <c r="AD23" s="89"/>
      <c r="AE23" s="63"/>
      <c r="AF23" s="36" t="s">
        <v>1330</v>
      </c>
      <c r="AG23" s="111">
        <v>42004</v>
      </c>
      <c r="AH23" s="111">
        <v>42368</v>
      </c>
      <c r="AI23" s="89"/>
    </row>
    <row r="24" spans="1:35" ht="15" hidden="1" customHeight="1">
      <c r="A24" s="90">
        <v>41942</v>
      </c>
      <c r="B24" s="90">
        <v>42154</v>
      </c>
      <c r="C24" s="60" t="s">
        <v>2</v>
      </c>
      <c r="D24" s="61" t="str">
        <f>IFERROR(VLOOKUP(C24,ORG_LIST:ACRO,2,FALSE)," ")</f>
        <v>SCI</v>
      </c>
      <c r="E24" s="61" t="str">
        <f>IFERROR(VLOOKUP(C24,ORG_LIST:TYPEORG,3,FALSE)," ")</f>
        <v>ONG internationale</v>
      </c>
      <c r="F24" s="14" t="s">
        <v>2</v>
      </c>
      <c r="G24" s="37" t="s">
        <v>1234</v>
      </c>
      <c r="H24" s="37" t="s">
        <v>1335</v>
      </c>
      <c r="I24" s="62" t="s">
        <v>692</v>
      </c>
      <c r="J24" s="61" t="str">
        <f>INDEX(TblAdmin1[Admin1 PCODE],MATCH(I24,TblAdmin1[Admin1],0),1)</f>
        <v>CD63</v>
      </c>
      <c r="K24" s="62" t="s">
        <v>1031</v>
      </c>
      <c r="L24" s="61" t="str">
        <f t="array" aca="1" ref="L24" ca="1">OFFSET(Tbl2_Name2,MATCH(K24,OFFSET(Tbl2_RegionPCODE,MATCH(J24,Tbl2_Pcode1,0),1,COUNTIF(Tbl2_Pcode1,J24),1),0)-1+MATCH(J24,Tbl2_Pcode1,0)-1,1)</f>
        <v>CD6312</v>
      </c>
      <c r="M24" s="62"/>
      <c r="N24" s="61" t="e">
        <f t="array" aca="1" ref="N24" ca="1">OFFSET(Tbl3_Name3,MATCH(M24,OFFSET(Tbl3_Admin2PCODE,MATCH(L24,Tbl3_Pcode2,0),1,COUNTIF(Tbl3_Pcode2,L24),1),0)-1+MATCH(L24,Tbl3_Pcode2,0)-1,1)</f>
        <v>#N/A</v>
      </c>
      <c r="O24" s="60"/>
      <c r="P24" s="61" t="e">
        <f t="array" aca="1" ref="P24" ca="1">OFFSET(Tbl4_Name4,MATCH(O24,OFFSET(Tbl4_Admin3PCODE,MATCH(N24,Tbl4_PCODE3,0),1,COUNTIF(Tbl4_PCODE3,N24),1),0)-1+MATCH(N24,Tbl4_PCODE3,0)-1,1)</f>
        <v>#N/A</v>
      </c>
      <c r="Q24" s="61" t="str">
        <f ca="1">IFERROR(VLOOKUP(P24,PCODE4:LATITUDE,2,FALSE),"")</f>
        <v/>
      </c>
      <c r="R24" s="61" t="str">
        <f ca="1">IFERROR(VLOOKUP(P24,PCODE4:LONGITUDE,3,FALSE),"")</f>
        <v/>
      </c>
      <c r="S24" s="62"/>
      <c r="T24" s="62"/>
      <c r="V24" s="60" t="s">
        <v>37</v>
      </c>
      <c r="W24" s="61" t="str">
        <f>IFERROR(VLOOKUP(V24,ACTIVITIES:UNIT,2,FALSE)," ")</f>
        <v># de kits et d'enfants</v>
      </c>
      <c r="X24" s="61"/>
      <c r="Y24" s="60"/>
      <c r="Z24" s="89">
        <v>125</v>
      </c>
      <c r="AA24" s="89">
        <v>50</v>
      </c>
      <c r="AB24" s="89">
        <f>Table1[[#This Row],[TOTAL DES BÉNÉFICIAIRES ATTEINTS]]/2</f>
        <v>25</v>
      </c>
      <c r="AC24" s="91">
        <v>12.5</v>
      </c>
      <c r="AD24" s="89"/>
      <c r="AE24" s="63"/>
      <c r="AF24" s="36" t="s">
        <v>1330</v>
      </c>
      <c r="AG24" s="111">
        <v>42004</v>
      </c>
      <c r="AH24" s="111">
        <v>42368</v>
      </c>
      <c r="AI24" s="89"/>
    </row>
    <row r="25" spans="1:35" ht="15" hidden="1" customHeight="1">
      <c r="A25" s="90">
        <v>41942</v>
      </c>
      <c r="B25" s="90">
        <v>42154</v>
      </c>
      <c r="C25" s="60" t="s">
        <v>2</v>
      </c>
      <c r="D25" s="61" t="str">
        <f>IFERROR(VLOOKUP(C25,ORG_LIST:ACRO,2,FALSE)," ")</f>
        <v>SCI</v>
      </c>
      <c r="E25" s="61" t="str">
        <f>IFERROR(VLOOKUP(C25,ORG_LIST:TYPEORG,3,FALSE)," ")</f>
        <v>ONG internationale</v>
      </c>
      <c r="F25" s="14" t="s">
        <v>2</v>
      </c>
      <c r="G25" s="37" t="s">
        <v>1234</v>
      </c>
      <c r="H25" s="37" t="s">
        <v>1335</v>
      </c>
      <c r="I25" s="62" t="s">
        <v>692</v>
      </c>
      <c r="J25" s="61" t="str">
        <f>INDEX(TblAdmin1[Admin1 PCODE],MATCH(I25,TblAdmin1[Admin1],0),1)</f>
        <v>CD63</v>
      </c>
      <c r="K25" s="62" t="s">
        <v>1035</v>
      </c>
      <c r="L25" s="61" t="str">
        <f t="array" aca="1" ref="L25" ca="1">OFFSET(Tbl2_Name2,MATCH(K25,OFFSET(Tbl2_RegionPCODE,MATCH(J25,Tbl2_Pcode1,0),1,COUNTIF(Tbl2_Pcode1,J25),1),0)-1+MATCH(J25,Tbl2_Pcode1,0)-1,1)</f>
        <v>CD6301</v>
      </c>
      <c r="M25" s="62"/>
      <c r="N25" s="61" t="e">
        <f t="array" aca="1" ref="N25" ca="1">OFFSET(Tbl3_Name3,MATCH(M25,OFFSET(Tbl3_Admin2PCODE,MATCH(L25,Tbl3_Pcode2,0),1,COUNTIF(Tbl3_Pcode2,L25),1),0)-1+MATCH(L25,Tbl3_Pcode2,0)-1,1)</f>
        <v>#N/A</v>
      </c>
      <c r="O25" s="60"/>
      <c r="P25" s="61" t="e">
        <f t="array" aca="1" ref="P25" ca="1">OFFSET(Tbl4_Name4,MATCH(O25,OFFSET(Tbl4_Admin3PCODE,MATCH(N25,Tbl4_PCODE3,0),1,COUNTIF(Tbl4_PCODE3,N25),1),0)-1+MATCH(N25,Tbl4_PCODE3,0)-1,1)</f>
        <v>#N/A</v>
      </c>
      <c r="Q25" s="61" t="str">
        <f ca="1">IFERROR(VLOOKUP(P25,PCODE4:LATITUDE,2,FALSE),"")</f>
        <v/>
      </c>
      <c r="R25" s="61" t="str">
        <f ca="1">IFERROR(VLOOKUP(P25,PCODE4:LONGITUDE,3,FALSE),"")</f>
        <v/>
      </c>
      <c r="S25" s="62"/>
      <c r="T25" s="62"/>
      <c r="V25" s="60" t="s">
        <v>37</v>
      </c>
      <c r="W25" s="61" t="str">
        <f>IFERROR(VLOOKUP(V25,ACTIVITIES:UNIT,2,FALSE)," ")</f>
        <v># de kits et d'enfants</v>
      </c>
      <c r="X25" s="61"/>
      <c r="Y25" s="60"/>
      <c r="Z25" s="89">
        <v>125</v>
      </c>
      <c r="AA25" s="89">
        <v>50</v>
      </c>
      <c r="AB25" s="89">
        <f>Table1[[#This Row],[TOTAL DES BÉNÉFICIAIRES ATTEINTS]]/2</f>
        <v>25</v>
      </c>
      <c r="AC25" s="91">
        <v>12.5</v>
      </c>
      <c r="AD25" s="89"/>
      <c r="AE25" s="63"/>
      <c r="AF25" s="36" t="s">
        <v>1330</v>
      </c>
      <c r="AG25" s="111">
        <v>42004</v>
      </c>
      <c r="AH25" s="111">
        <v>42368</v>
      </c>
      <c r="AI25" s="89"/>
    </row>
    <row r="26" spans="1:35" ht="15" hidden="1" customHeight="1">
      <c r="A26" s="90">
        <v>41942</v>
      </c>
      <c r="B26" s="90">
        <v>42154</v>
      </c>
      <c r="C26" s="60" t="s">
        <v>2</v>
      </c>
      <c r="D26" s="61" t="str">
        <f>IFERROR(VLOOKUP(C26,ORG_LIST:ACRO,2,FALSE)," ")</f>
        <v>SCI</v>
      </c>
      <c r="E26" s="61" t="str">
        <f>IFERROR(VLOOKUP(C26,ORG_LIST:TYPEORG,3,FALSE)," ")</f>
        <v>ONG internationale</v>
      </c>
      <c r="F26" s="14" t="s">
        <v>2</v>
      </c>
      <c r="G26" s="37" t="s">
        <v>1234</v>
      </c>
      <c r="H26" s="37" t="s">
        <v>1335</v>
      </c>
      <c r="I26" s="62" t="s">
        <v>692</v>
      </c>
      <c r="J26" s="61" t="str">
        <f>INDEX(TblAdmin1[Admin1 PCODE],MATCH(I26,TblAdmin1[Admin1],0),1)</f>
        <v>CD63</v>
      </c>
      <c r="K26" s="62" t="s">
        <v>1035</v>
      </c>
      <c r="L26" s="61" t="str">
        <f t="array" aca="1" ref="L26" ca="1">OFFSET(Tbl2_Name2,MATCH(K26,OFFSET(Tbl2_RegionPCODE,MATCH(J26,Tbl2_Pcode1,0),1,COUNTIF(Tbl2_Pcode1,J26),1),0)-1+MATCH(J26,Tbl2_Pcode1,0)-1,1)</f>
        <v>CD6301</v>
      </c>
      <c r="M26" s="62"/>
      <c r="N26" s="61" t="e">
        <f t="array" aca="1" ref="N26" ca="1">OFFSET(Tbl3_Name3,MATCH(M26,OFFSET(Tbl3_Admin2PCODE,MATCH(L26,Tbl3_Pcode2,0),1,COUNTIF(Tbl3_Pcode2,L26),1),0)-1+MATCH(L26,Tbl3_Pcode2,0)-1,1)</f>
        <v>#N/A</v>
      </c>
      <c r="O26" s="60"/>
      <c r="P26" s="61" t="e">
        <f t="array" aca="1" ref="P26" ca="1">OFFSET(Tbl4_Name4,MATCH(O26,OFFSET(Tbl4_Admin3PCODE,MATCH(N26,Tbl4_PCODE3,0),1,COUNTIF(Tbl4_PCODE3,N26),1),0)-1+MATCH(N26,Tbl4_PCODE3,0)-1,1)</f>
        <v>#N/A</v>
      </c>
      <c r="Q26" s="61" t="str">
        <f ca="1">IFERROR(VLOOKUP(P26,PCODE4:LATITUDE,2,FALSE),"")</f>
        <v/>
      </c>
      <c r="R26" s="61" t="str">
        <f ca="1">IFERROR(VLOOKUP(P26,PCODE4:LONGITUDE,3,FALSE),"")</f>
        <v/>
      </c>
      <c r="S26" s="62"/>
      <c r="T26" s="62"/>
      <c r="V26" s="60" t="s">
        <v>37</v>
      </c>
      <c r="W26" s="61" t="str">
        <f>IFERROR(VLOOKUP(V26,ACTIVITIES:UNIT,2,FALSE)," ")</f>
        <v># de kits et d'enfants</v>
      </c>
      <c r="X26" s="61"/>
      <c r="Y26" s="60"/>
      <c r="Z26" s="89">
        <v>125</v>
      </c>
      <c r="AA26" s="89">
        <v>50</v>
      </c>
      <c r="AB26" s="89">
        <f>Table1[[#This Row],[TOTAL DES BÉNÉFICIAIRES ATTEINTS]]/2</f>
        <v>25</v>
      </c>
      <c r="AC26" s="91">
        <v>12.5</v>
      </c>
      <c r="AD26" s="89"/>
      <c r="AE26" s="63"/>
      <c r="AF26" s="36" t="s">
        <v>1330</v>
      </c>
      <c r="AG26" s="111">
        <v>42004</v>
      </c>
      <c r="AH26" s="111">
        <v>42368</v>
      </c>
      <c r="AI26" s="89"/>
    </row>
    <row r="27" spans="1:35" ht="15" hidden="1" customHeight="1">
      <c r="A27" s="90">
        <v>41942</v>
      </c>
      <c r="B27" s="90">
        <v>42154</v>
      </c>
      <c r="C27" s="60" t="s">
        <v>2</v>
      </c>
      <c r="D27" s="61" t="str">
        <f>IFERROR(VLOOKUP(C27,ORG_LIST:ACRO,2,FALSE)," ")</f>
        <v>SCI</v>
      </c>
      <c r="E27" s="61" t="str">
        <f>IFERROR(VLOOKUP(C27,ORG_LIST:TYPEORG,3,FALSE)," ")</f>
        <v>ONG internationale</v>
      </c>
      <c r="F27" s="14" t="s">
        <v>2</v>
      </c>
      <c r="G27" s="37" t="s">
        <v>1234</v>
      </c>
      <c r="H27" s="37" t="s">
        <v>1335</v>
      </c>
      <c r="I27" s="62" t="s">
        <v>692</v>
      </c>
      <c r="J27" s="61" t="str">
        <f>INDEX(TblAdmin1[Admin1 PCODE],MATCH(I27,TblAdmin1[Admin1],0),1)</f>
        <v>CD63</v>
      </c>
      <c r="K27" s="62" t="s">
        <v>1035</v>
      </c>
      <c r="L27" s="61" t="str">
        <f t="array" aca="1" ref="L27" ca="1">OFFSET(Tbl2_Name2,MATCH(K27,OFFSET(Tbl2_RegionPCODE,MATCH(J27,Tbl2_Pcode1,0),1,COUNTIF(Tbl2_Pcode1,J27),1),0)-1+MATCH(J27,Tbl2_Pcode1,0)-1,1)</f>
        <v>CD6301</v>
      </c>
      <c r="M27" s="62"/>
      <c r="N27" s="61" t="e">
        <f t="array" aca="1" ref="N27" ca="1">OFFSET(Tbl3_Name3,MATCH(M27,OFFSET(Tbl3_Admin2PCODE,MATCH(L27,Tbl3_Pcode2,0),1,COUNTIF(Tbl3_Pcode2,L27),1),0)-1+MATCH(L27,Tbl3_Pcode2,0)-1,1)</f>
        <v>#N/A</v>
      </c>
      <c r="O27" s="60"/>
      <c r="P27" s="61" t="e">
        <f t="array" aca="1" ref="P27" ca="1">OFFSET(Tbl4_Name4,MATCH(O27,OFFSET(Tbl4_Admin3PCODE,MATCH(N27,Tbl4_PCODE3,0),1,COUNTIF(Tbl4_PCODE3,N27),1),0)-1+MATCH(N27,Tbl4_PCODE3,0)-1,1)</f>
        <v>#N/A</v>
      </c>
      <c r="Q27" s="61" t="str">
        <f ca="1">IFERROR(VLOOKUP(P27,PCODE4:LATITUDE,2,FALSE),"")</f>
        <v/>
      </c>
      <c r="R27" s="61" t="str">
        <f ca="1">IFERROR(VLOOKUP(P27,PCODE4:LONGITUDE,3,FALSE),"")</f>
        <v/>
      </c>
      <c r="S27" s="62"/>
      <c r="T27" s="62"/>
      <c r="V27" s="60" t="s">
        <v>37</v>
      </c>
      <c r="W27" s="61" t="str">
        <f>IFERROR(VLOOKUP(V27,ACTIVITIES:UNIT,2,FALSE)," ")</f>
        <v># de kits et d'enfants</v>
      </c>
      <c r="X27" s="61"/>
      <c r="Y27" s="60"/>
      <c r="Z27" s="89">
        <v>125</v>
      </c>
      <c r="AA27" s="89">
        <v>50</v>
      </c>
      <c r="AB27" s="89">
        <f>Table1[[#This Row],[TOTAL DES BÉNÉFICIAIRES ATTEINTS]]/2</f>
        <v>25</v>
      </c>
      <c r="AC27" s="91">
        <v>12.5</v>
      </c>
      <c r="AD27" s="89"/>
      <c r="AE27" s="63"/>
      <c r="AF27" s="36" t="s">
        <v>1330</v>
      </c>
      <c r="AG27" s="111">
        <v>42004</v>
      </c>
      <c r="AH27" s="111">
        <v>42368</v>
      </c>
      <c r="AI27" s="89"/>
    </row>
    <row r="28" spans="1:35" ht="15" hidden="1" customHeight="1">
      <c r="A28" s="90">
        <v>41942</v>
      </c>
      <c r="B28" s="90">
        <v>42154</v>
      </c>
      <c r="C28" s="60" t="s">
        <v>2</v>
      </c>
      <c r="D28" s="61" t="str">
        <f>IFERROR(VLOOKUP(C28,ORG_LIST:ACRO,2,FALSE)," ")</f>
        <v>SCI</v>
      </c>
      <c r="E28" s="61" t="str">
        <f>IFERROR(VLOOKUP(C28,ORG_LIST:TYPEORG,3,FALSE)," ")</f>
        <v>ONG internationale</v>
      </c>
      <c r="F28" s="14" t="s">
        <v>2</v>
      </c>
      <c r="G28" s="37" t="s">
        <v>1234</v>
      </c>
      <c r="H28" s="37" t="s">
        <v>1335</v>
      </c>
      <c r="I28" s="62" t="s">
        <v>692</v>
      </c>
      <c r="J28" s="61" t="str">
        <f>INDEX(TblAdmin1[Admin1 PCODE],MATCH(I28,TblAdmin1[Admin1],0),1)</f>
        <v>CD63</v>
      </c>
      <c r="K28" s="62" t="s">
        <v>1035</v>
      </c>
      <c r="L28" s="61" t="str">
        <f t="array" aca="1" ref="L28" ca="1">OFFSET(Tbl2_Name2,MATCH(K28,OFFSET(Tbl2_RegionPCODE,MATCH(J28,Tbl2_Pcode1,0),1,COUNTIF(Tbl2_Pcode1,J28),1),0)-1+MATCH(J28,Tbl2_Pcode1,0)-1,1)</f>
        <v>CD6301</v>
      </c>
      <c r="M28" s="62"/>
      <c r="N28" s="61" t="e">
        <f t="array" aca="1" ref="N28" ca="1">OFFSET(Tbl3_Name3,MATCH(M28,OFFSET(Tbl3_Admin2PCODE,MATCH(L28,Tbl3_Pcode2,0),1,COUNTIF(Tbl3_Pcode2,L28),1),0)-1+MATCH(L28,Tbl3_Pcode2,0)-1,1)</f>
        <v>#N/A</v>
      </c>
      <c r="O28" s="60"/>
      <c r="P28" s="61" t="e">
        <f t="array" aca="1" ref="P28" ca="1">OFFSET(Tbl4_Name4,MATCH(O28,OFFSET(Tbl4_Admin3PCODE,MATCH(N28,Tbl4_PCODE3,0),1,COUNTIF(Tbl4_PCODE3,N28),1),0)-1+MATCH(N28,Tbl4_PCODE3,0)-1,1)</f>
        <v>#N/A</v>
      </c>
      <c r="Q28" s="61" t="str">
        <f ca="1">IFERROR(VLOOKUP(P28,PCODE4:LATITUDE,2,FALSE),"")</f>
        <v/>
      </c>
      <c r="R28" s="61" t="str">
        <f ca="1">IFERROR(VLOOKUP(P28,PCODE4:LONGITUDE,3,FALSE),"")</f>
        <v/>
      </c>
      <c r="S28" s="62"/>
      <c r="T28" s="62"/>
      <c r="V28" s="60" t="s">
        <v>37</v>
      </c>
      <c r="W28" s="61" t="str">
        <f>IFERROR(VLOOKUP(V28,ACTIVITIES:UNIT,2,FALSE)," ")</f>
        <v># de kits et d'enfants</v>
      </c>
      <c r="X28" s="61"/>
      <c r="Y28" s="60"/>
      <c r="Z28" s="89">
        <v>125</v>
      </c>
      <c r="AA28" s="89">
        <v>50</v>
      </c>
      <c r="AB28" s="89">
        <f>Table1[[#This Row],[TOTAL DES BÉNÉFICIAIRES ATTEINTS]]/2</f>
        <v>25</v>
      </c>
      <c r="AC28" s="91">
        <v>12.5</v>
      </c>
      <c r="AD28" s="89"/>
      <c r="AE28" s="63"/>
      <c r="AF28" s="36" t="s">
        <v>1330</v>
      </c>
      <c r="AG28" s="111">
        <v>42004</v>
      </c>
      <c r="AH28" s="111">
        <v>42368</v>
      </c>
      <c r="AI28" s="89"/>
    </row>
    <row r="29" spans="1:35" ht="15" hidden="1" customHeight="1">
      <c r="A29" s="90">
        <v>41942</v>
      </c>
      <c r="B29" s="90">
        <v>42154</v>
      </c>
      <c r="C29" s="60" t="s">
        <v>2</v>
      </c>
      <c r="D29" s="61" t="str">
        <f>IFERROR(VLOOKUP(C29,ORG_LIST:ACRO,2,FALSE)," ")</f>
        <v>SCI</v>
      </c>
      <c r="E29" s="61" t="str">
        <f>IFERROR(VLOOKUP(C29,ORG_LIST:TYPEORG,3,FALSE)," ")</f>
        <v>ONG internationale</v>
      </c>
      <c r="F29" s="14" t="s">
        <v>2</v>
      </c>
      <c r="G29" s="37" t="s">
        <v>1234</v>
      </c>
      <c r="H29" s="37" t="s">
        <v>1335</v>
      </c>
      <c r="I29" s="62" t="s">
        <v>692</v>
      </c>
      <c r="J29" s="61" t="str">
        <f>INDEX(TblAdmin1[Admin1 PCODE],MATCH(I29,TblAdmin1[Admin1],0),1)</f>
        <v>CD63</v>
      </c>
      <c r="K29" s="62" t="s">
        <v>1035</v>
      </c>
      <c r="L29" s="61" t="str">
        <f t="array" aca="1" ref="L29" ca="1">OFFSET(Tbl2_Name2,MATCH(K29,OFFSET(Tbl2_RegionPCODE,MATCH(J29,Tbl2_Pcode1,0),1,COUNTIF(Tbl2_Pcode1,J29),1),0)-1+MATCH(J29,Tbl2_Pcode1,0)-1,1)</f>
        <v>CD6301</v>
      </c>
      <c r="M29" s="62"/>
      <c r="N29" s="61" t="e">
        <f t="array" aca="1" ref="N29" ca="1">OFFSET(Tbl3_Name3,MATCH(M29,OFFSET(Tbl3_Admin2PCODE,MATCH(L29,Tbl3_Pcode2,0),1,COUNTIF(Tbl3_Pcode2,L29),1),0)-1+MATCH(L29,Tbl3_Pcode2,0)-1,1)</f>
        <v>#N/A</v>
      </c>
      <c r="O29" s="60"/>
      <c r="P29" s="61" t="e">
        <f t="array" aca="1" ref="P29" ca="1">OFFSET(Tbl4_Name4,MATCH(O29,OFFSET(Tbl4_Admin3PCODE,MATCH(N29,Tbl4_PCODE3,0),1,COUNTIF(Tbl4_PCODE3,N29),1),0)-1+MATCH(N29,Tbl4_PCODE3,0)-1,1)</f>
        <v>#N/A</v>
      </c>
      <c r="Q29" s="61" t="str">
        <f ca="1">IFERROR(VLOOKUP(P29,PCODE4:LATITUDE,2,FALSE),"")</f>
        <v/>
      </c>
      <c r="R29" s="61" t="str">
        <f ca="1">IFERROR(VLOOKUP(P29,PCODE4:LONGITUDE,3,FALSE),"")</f>
        <v/>
      </c>
      <c r="S29" s="62"/>
      <c r="T29" s="62"/>
      <c r="V29" s="60" t="s">
        <v>37</v>
      </c>
      <c r="W29" s="61" t="str">
        <f>IFERROR(VLOOKUP(V29,ACTIVITIES:UNIT,2,FALSE)," ")</f>
        <v># de kits et d'enfants</v>
      </c>
      <c r="X29" s="61"/>
      <c r="Y29" s="60"/>
      <c r="Z29" s="89">
        <v>125</v>
      </c>
      <c r="AA29" s="89">
        <v>50</v>
      </c>
      <c r="AB29" s="89">
        <f>Table1[[#This Row],[TOTAL DES BÉNÉFICIAIRES ATTEINTS]]/2</f>
        <v>25</v>
      </c>
      <c r="AC29" s="91">
        <v>12.5</v>
      </c>
      <c r="AD29" s="89"/>
      <c r="AE29" s="63"/>
      <c r="AF29" s="36" t="s">
        <v>1330</v>
      </c>
      <c r="AG29" s="111">
        <v>42004</v>
      </c>
      <c r="AH29" s="111">
        <v>42368</v>
      </c>
      <c r="AI29" s="89"/>
    </row>
    <row r="30" spans="1:35" ht="15" hidden="1" customHeight="1">
      <c r="A30" s="90">
        <v>41942</v>
      </c>
      <c r="B30" s="90">
        <v>42154</v>
      </c>
      <c r="C30" s="60" t="s">
        <v>2</v>
      </c>
      <c r="D30" s="61" t="str">
        <f>IFERROR(VLOOKUP(C30,ORG_LIST:ACRO,2,FALSE)," ")</f>
        <v>SCI</v>
      </c>
      <c r="E30" s="61" t="str">
        <f>IFERROR(VLOOKUP(C30,ORG_LIST:TYPEORG,3,FALSE)," ")</f>
        <v>ONG internationale</v>
      </c>
      <c r="F30" s="14" t="s">
        <v>2</v>
      </c>
      <c r="G30" s="37" t="s">
        <v>1234</v>
      </c>
      <c r="H30" s="37" t="s">
        <v>73</v>
      </c>
      <c r="I30" s="62" t="s">
        <v>692</v>
      </c>
      <c r="J30" s="61" t="str">
        <f>INDEX(TblAdmin1[Admin1 PCODE],MATCH(I30,TblAdmin1[Admin1],0),1)</f>
        <v>CD63</v>
      </c>
      <c r="K30" s="62" t="s">
        <v>1043</v>
      </c>
      <c r="L30" s="61" t="str">
        <f t="array" aca="1" ref="L30" ca="1">OFFSET(Tbl2_Name2,MATCH(K30,OFFSET(Tbl2_RegionPCODE,MATCH(J30,Tbl2_Pcode1,0),1,COUNTIF(Tbl2_Pcode1,J30),1),0)-1+MATCH(J30,Tbl2_Pcode1,0)-1,1)</f>
        <v>CD6307</v>
      </c>
      <c r="M30" s="62"/>
      <c r="N30" s="61" t="e">
        <f t="array" aca="1" ref="N30" ca="1">OFFSET(Tbl3_Name3,MATCH(M30,OFFSET(Tbl3_Admin2PCODE,MATCH(L30,Tbl3_Pcode2,0),1,COUNTIF(Tbl3_Pcode2,L30),1),0)-1+MATCH(L30,Tbl3_Pcode2,0)-1,1)</f>
        <v>#N/A</v>
      </c>
      <c r="O30" s="60"/>
      <c r="P30" s="61" t="e">
        <f t="array" aca="1" ref="P30" ca="1">OFFSET(Tbl4_Name4,MATCH(O30,OFFSET(Tbl4_Admin3PCODE,MATCH(N30,Tbl4_PCODE3,0),1,COUNTIF(Tbl4_PCODE3,N30),1),0)-1+MATCH(N30,Tbl4_PCODE3,0)-1,1)</f>
        <v>#N/A</v>
      </c>
      <c r="Q30" s="61" t="str">
        <f ca="1">IFERROR(VLOOKUP(P30,PCODE4:LATITUDE,2,FALSE),"")</f>
        <v/>
      </c>
      <c r="R30" s="61" t="str">
        <f ca="1">IFERROR(VLOOKUP(P30,PCODE4:LONGITUDE,3,FALSE),"")</f>
        <v/>
      </c>
      <c r="S30" s="62"/>
      <c r="T30" s="62"/>
      <c r="V30" s="60" t="s">
        <v>37</v>
      </c>
      <c r="W30" s="61" t="str">
        <f>IFERROR(VLOOKUP(V30,ACTIVITIES:UNIT,2,FALSE)," ")</f>
        <v># de kits et d'enfants</v>
      </c>
      <c r="X30" s="61"/>
      <c r="Y30" s="60"/>
      <c r="Z30" s="89">
        <v>125</v>
      </c>
      <c r="AA30" s="89">
        <v>50</v>
      </c>
      <c r="AB30" s="89">
        <f>Table1[[#This Row],[TOTAL DES BÉNÉFICIAIRES ATTEINTS]]/2</f>
        <v>25</v>
      </c>
      <c r="AC30" s="91">
        <v>12.5</v>
      </c>
      <c r="AD30" s="89"/>
      <c r="AE30" s="63"/>
      <c r="AF30" s="36" t="s">
        <v>1330</v>
      </c>
      <c r="AG30" s="111">
        <v>42004</v>
      </c>
      <c r="AH30" s="111">
        <v>42368</v>
      </c>
      <c r="AI30" s="89"/>
    </row>
    <row r="31" spans="1:35" ht="15" hidden="1" customHeight="1">
      <c r="A31" s="90">
        <v>41942</v>
      </c>
      <c r="B31" s="90">
        <v>42154</v>
      </c>
      <c r="C31" s="60" t="s">
        <v>2</v>
      </c>
      <c r="D31" s="61" t="str">
        <f>IFERROR(VLOOKUP(C31,ORG_LIST:ACRO,2,FALSE)," ")</f>
        <v>SCI</v>
      </c>
      <c r="E31" s="61" t="str">
        <f>IFERROR(VLOOKUP(C31,ORG_LIST:TYPEORG,3,FALSE)," ")</f>
        <v>ONG internationale</v>
      </c>
      <c r="F31" s="14" t="s">
        <v>2</v>
      </c>
      <c r="G31" s="37" t="s">
        <v>1234</v>
      </c>
      <c r="H31" s="37" t="s">
        <v>73</v>
      </c>
      <c r="I31" s="62" t="s">
        <v>692</v>
      </c>
      <c r="J31" s="61" t="str">
        <f>INDEX(TblAdmin1[Admin1 PCODE],MATCH(I31,TblAdmin1[Admin1],0),1)</f>
        <v>CD63</v>
      </c>
      <c r="K31" s="62" t="s">
        <v>1043</v>
      </c>
      <c r="L31" s="61" t="str">
        <f t="array" aca="1" ref="L31" ca="1">OFFSET(Tbl2_Name2,MATCH(K31,OFFSET(Tbl2_RegionPCODE,MATCH(J31,Tbl2_Pcode1,0),1,COUNTIF(Tbl2_Pcode1,J31),1),0)-1+MATCH(J31,Tbl2_Pcode1,0)-1,1)</f>
        <v>CD6307</v>
      </c>
      <c r="M31" s="62"/>
      <c r="N31" s="61" t="e">
        <f t="array" aca="1" ref="N31" ca="1">OFFSET(Tbl3_Name3,MATCH(M31,OFFSET(Tbl3_Admin2PCODE,MATCH(L31,Tbl3_Pcode2,0),1,COUNTIF(Tbl3_Pcode2,L31),1),0)-1+MATCH(L31,Tbl3_Pcode2,0)-1,1)</f>
        <v>#N/A</v>
      </c>
      <c r="O31" s="60"/>
      <c r="P31" s="61" t="e">
        <f t="array" aca="1" ref="P31" ca="1">OFFSET(Tbl4_Name4,MATCH(O31,OFFSET(Tbl4_Admin3PCODE,MATCH(N31,Tbl4_PCODE3,0),1,COUNTIF(Tbl4_PCODE3,N31),1),0)-1+MATCH(N31,Tbl4_PCODE3,0)-1,1)</f>
        <v>#N/A</v>
      </c>
      <c r="Q31" s="61" t="str">
        <f ca="1">IFERROR(VLOOKUP(P31,PCODE4:LATITUDE,2,FALSE),"")</f>
        <v/>
      </c>
      <c r="R31" s="61" t="str">
        <f ca="1">IFERROR(VLOOKUP(P31,PCODE4:LONGITUDE,3,FALSE),"")</f>
        <v/>
      </c>
      <c r="S31" s="62"/>
      <c r="T31" s="62"/>
      <c r="V31" s="60" t="s">
        <v>37</v>
      </c>
      <c r="W31" s="61" t="str">
        <f>IFERROR(VLOOKUP(V31,ACTIVITIES:UNIT,2,FALSE)," ")</f>
        <v># de kits et d'enfants</v>
      </c>
      <c r="X31" s="61"/>
      <c r="Y31" s="60"/>
      <c r="Z31" s="89">
        <v>125</v>
      </c>
      <c r="AA31" s="89">
        <v>50</v>
      </c>
      <c r="AB31" s="89">
        <f>Table1[[#This Row],[TOTAL DES BÉNÉFICIAIRES ATTEINTS]]/2</f>
        <v>25</v>
      </c>
      <c r="AC31" s="91">
        <v>12.5</v>
      </c>
      <c r="AD31" s="89"/>
      <c r="AE31" s="63"/>
      <c r="AF31" s="36" t="s">
        <v>1330</v>
      </c>
      <c r="AG31" s="111">
        <v>42004</v>
      </c>
      <c r="AH31" s="111">
        <v>42368</v>
      </c>
      <c r="AI31" s="89"/>
    </row>
    <row r="32" spans="1:35" ht="15" hidden="1" customHeight="1">
      <c r="A32" s="90">
        <v>41942</v>
      </c>
      <c r="B32" s="90">
        <v>42154</v>
      </c>
      <c r="C32" s="60" t="s">
        <v>2</v>
      </c>
      <c r="D32" s="61" t="str">
        <f>IFERROR(VLOOKUP(C32,ORG_LIST:ACRO,2,FALSE)," ")</f>
        <v>SCI</v>
      </c>
      <c r="E32" s="61" t="str">
        <f>IFERROR(VLOOKUP(C32,ORG_LIST:TYPEORG,3,FALSE)," ")</f>
        <v>ONG internationale</v>
      </c>
      <c r="F32" s="14" t="s">
        <v>2</v>
      </c>
      <c r="G32" s="37" t="s">
        <v>1234</v>
      </c>
      <c r="H32" s="37" t="s">
        <v>73</v>
      </c>
      <c r="I32" s="62" t="s">
        <v>692</v>
      </c>
      <c r="J32" s="61" t="str">
        <f>INDEX(TblAdmin1[Admin1 PCODE],MATCH(I32,TblAdmin1[Admin1],0),1)</f>
        <v>CD63</v>
      </c>
      <c r="K32" s="62" t="s">
        <v>1043</v>
      </c>
      <c r="L32" s="61" t="str">
        <f t="array" aca="1" ref="L32" ca="1">OFFSET(Tbl2_Name2,MATCH(K32,OFFSET(Tbl2_RegionPCODE,MATCH(J32,Tbl2_Pcode1,0),1,COUNTIF(Tbl2_Pcode1,J32),1),0)-1+MATCH(J32,Tbl2_Pcode1,0)-1,1)</f>
        <v>CD6307</v>
      </c>
      <c r="M32" s="62"/>
      <c r="N32" s="61" t="e">
        <f t="array" aca="1" ref="N32" ca="1">OFFSET(Tbl3_Name3,MATCH(M32,OFFSET(Tbl3_Admin2PCODE,MATCH(L32,Tbl3_Pcode2,0),1,COUNTIF(Tbl3_Pcode2,L32),1),0)-1+MATCH(L32,Tbl3_Pcode2,0)-1,1)</f>
        <v>#N/A</v>
      </c>
      <c r="O32" s="60"/>
      <c r="P32" s="61" t="e">
        <f t="array" aca="1" ref="P32" ca="1">OFFSET(Tbl4_Name4,MATCH(O32,OFFSET(Tbl4_Admin3PCODE,MATCH(N32,Tbl4_PCODE3,0),1,COUNTIF(Tbl4_PCODE3,N32),1),0)-1+MATCH(N32,Tbl4_PCODE3,0)-1,1)</f>
        <v>#N/A</v>
      </c>
      <c r="Q32" s="61" t="str">
        <f ca="1">IFERROR(VLOOKUP(P32,PCODE4:LATITUDE,2,FALSE),"")</f>
        <v/>
      </c>
      <c r="R32" s="61" t="str">
        <f ca="1">IFERROR(VLOOKUP(P32,PCODE4:LONGITUDE,3,FALSE),"")</f>
        <v/>
      </c>
      <c r="S32" s="62"/>
      <c r="T32" s="62"/>
      <c r="V32" s="60" t="s">
        <v>37</v>
      </c>
      <c r="W32" s="61" t="str">
        <f>IFERROR(VLOOKUP(V32,ACTIVITIES:UNIT,2,FALSE)," ")</f>
        <v># de kits et d'enfants</v>
      </c>
      <c r="X32" s="61"/>
      <c r="Y32" s="60"/>
      <c r="Z32" s="89">
        <v>125</v>
      </c>
      <c r="AA32" s="89">
        <v>50</v>
      </c>
      <c r="AB32" s="89">
        <f>Table1[[#This Row],[TOTAL DES BÉNÉFICIAIRES ATTEINTS]]/2</f>
        <v>25</v>
      </c>
      <c r="AC32" s="91">
        <v>12.5</v>
      </c>
      <c r="AD32" s="89"/>
      <c r="AE32" s="63"/>
      <c r="AF32" s="36" t="s">
        <v>1330</v>
      </c>
      <c r="AG32" s="111">
        <v>42004</v>
      </c>
      <c r="AH32" s="111">
        <v>42368</v>
      </c>
      <c r="AI32" s="89"/>
    </row>
    <row r="33" spans="1:35" ht="15" hidden="1" customHeight="1">
      <c r="A33" s="90">
        <v>41942</v>
      </c>
      <c r="B33" s="90">
        <v>42154</v>
      </c>
      <c r="C33" s="60" t="s">
        <v>2</v>
      </c>
      <c r="D33" s="61" t="str">
        <f>IFERROR(VLOOKUP(C33,ORG_LIST:ACRO,2,FALSE)," ")</f>
        <v>SCI</v>
      </c>
      <c r="E33" s="61" t="str">
        <f>IFERROR(VLOOKUP(C33,ORG_LIST:TYPEORG,3,FALSE)," ")</f>
        <v>ONG internationale</v>
      </c>
      <c r="F33" s="14" t="s">
        <v>2</v>
      </c>
      <c r="G33" s="37" t="s">
        <v>1234</v>
      </c>
      <c r="H33" s="37" t="s">
        <v>73</v>
      </c>
      <c r="I33" s="62" t="s">
        <v>692</v>
      </c>
      <c r="J33" s="61" t="str">
        <f>INDEX(TblAdmin1[Admin1 PCODE],MATCH(I33,TblAdmin1[Admin1],0),1)</f>
        <v>CD63</v>
      </c>
      <c r="K33" s="62" t="s">
        <v>1043</v>
      </c>
      <c r="L33" s="61" t="str">
        <f t="array" aca="1" ref="L33" ca="1">OFFSET(Tbl2_Name2,MATCH(K33,OFFSET(Tbl2_RegionPCODE,MATCH(J33,Tbl2_Pcode1,0),1,COUNTIF(Tbl2_Pcode1,J33),1),0)-1+MATCH(J33,Tbl2_Pcode1,0)-1,1)</f>
        <v>CD6307</v>
      </c>
      <c r="M33" s="62"/>
      <c r="N33" s="61" t="e">
        <f t="array" aca="1" ref="N33" ca="1">OFFSET(Tbl3_Name3,MATCH(M33,OFFSET(Tbl3_Admin2PCODE,MATCH(L33,Tbl3_Pcode2,0),1,COUNTIF(Tbl3_Pcode2,L33),1),0)-1+MATCH(L33,Tbl3_Pcode2,0)-1,1)</f>
        <v>#N/A</v>
      </c>
      <c r="O33" s="60"/>
      <c r="P33" s="61" t="e">
        <f t="array" aca="1" ref="P33" ca="1">OFFSET(Tbl4_Name4,MATCH(O33,OFFSET(Tbl4_Admin3PCODE,MATCH(N33,Tbl4_PCODE3,0),1,COUNTIF(Tbl4_PCODE3,N33),1),0)-1+MATCH(N33,Tbl4_PCODE3,0)-1,1)</f>
        <v>#N/A</v>
      </c>
      <c r="Q33" s="61" t="str">
        <f ca="1">IFERROR(VLOOKUP(P33,PCODE4:LATITUDE,2,FALSE),"")</f>
        <v/>
      </c>
      <c r="R33" s="61" t="str">
        <f ca="1">IFERROR(VLOOKUP(P33,PCODE4:LONGITUDE,3,FALSE),"")</f>
        <v/>
      </c>
      <c r="S33" s="62"/>
      <c r="T33" s="62"/>
      <c r="V33" s="60" t="s">
        <v>37</v>
      </c>
      <c r="W33" s="61" t="str">
        <f>IFERROR(VLOOKUP(V33,ACTIVITIES:UNIT,2,FALSE)," ")</f>
        <v># de kits et d'enfants</v>
      </c>
      <c r="X33" s="61"/>
      <c r="Y33" s="60"/>
      <c r="Z33" s="89">
        <v>125</v>
      </c>
      <c r="AA33" s="89">
        <v>50</v>
      </c>
      <c r="AB33" s="89">
        <f>Table1[[#This Row],[TOTAL DES BÉNÉFICIAIRES ATTEINTS]]/2</f>
        <v>25</v>
      </c>
      <c r="AC33" s="91">
        <v>12.5</v>
      </c>
      <c r="AD33" s="89"/>
      <c r="AE33" s="63"/>
      <c r="AF33" s="36" t="s">
        <v>1330</v>
      </c>
      <c r="AG33" s="111">
        <v>42004</v>
      </c>
      <c r="AH33" s="111">
        <v>42368</v>
      </c>
      <c r="AI33" s="89"/>
    </row>
    <row r="34" spans="1:35" ht="15" hidden="1" customHeight="1">
      <c r="A34" s="90">
        <v>41942</v>
      </c>
      <c r="B34" s="90">
        <v>42154</v>
      </c>
      <c r="C34" s="36" t="s">
        <v>1225</v>
      </c>
      <c r="D34" s="61" t="str">
        <f>IFERROR(VLOOKUP(C34,ORG_LIST:ACRO,2,FALSE)," ")</f>
        <v>NRC</v>
      </c>
      <c r="E34" s="61" t="str">
        <f>IFERROR(VLOOKUP(C34,ORG_LIST:TYPEORG,3,FALSE)," ")</f>
        <v>ONG internationale</v>
      </c>
      <c r="F34" s="36" t="s">
        <v>1225</v>
      </c>
      <c r="G34" s="36" t="s">
        <v>1225</v>
      </c>
      <c r="H34" s="37" t="s">
        <v>1323</v>
      </c>
      <c r="I34" s="62" t="s">
        <v>697</v>
      </c>
      <c r="J34" s="61" t="str">
        <f>INDEX(TblAdmin1[Admin1 PCODE],MATCH(I34,TblAdmin1[Admin1],0),1)</f>
        <v>CD62</v>
      </c>
      <c r="K34" s="62" t="s">
        <v>802</v>
      </c>
      <c r="L34" s="61" t="str">
        <f t="array" aca="1" ref="L34" ca="1">OFFSET(Tbl2_Name2,MATCH(K34,OFFSET(Tbl2_RegionPCODE,MATCH(J34,Tbl2_Pcode1,0),1,COUNTIF(Tbl2_Pcode1,J34),1),0)-1+MATCH(J34,Tbl2_Pcode1,0)-1,1)</f>
        <v>CD6205</v>
      </c>
      <c r="M34" s="62"/>
      <c r="N34" s="61" t="e">
        <f t="array" aca="1" ref="N34" ca="1">OFFSET(Tbl3_Name3,MATCH(M34,OFFSET(Tbl3_Admin2PCODE,MATCH(L34,Tbl3_Pcode2,0),1,COUNTIF(Tbl3_Pcode2,L34),1),0)-1+MATCH(L34,Tbl3_Pcode2,0)-1,1)</f>
        <v>#N/A</v>
      </c>
      <c r="O34" s="60"/>
      <c r="P34" s="61" t="e">
        <f t="array" aca="1" ref="P34" ca="1">OFFSET(Tbl4_Name4,MATCH(O34,OFFSET(Tbl4_Admin3PCODE,MATCH(N34,Tbl4_PCODE3,0),1,COUNTIF(Tbl4_PCODE3,N34),1),0)-1+MATCH(N34,Tbl4_PCODE3,0)-1,1)</f>
        <v>#N/A</v>
      </c>
      <c r="Q34" s="61" t="str">
        <f ca="1">IFERROR(VLOOKUP(P34,PCODE4:LATITUDE,2,FALSE),"")</f>
        <v/>
      </c>
      <c r="R34" s="61" t="str">
        <f ca="1">IFERROR(VLOOKUP(P34,PCODE4:LONGITUDE,3,FALSE),"")</f>
        <v/>
      </c>
      <c r="S34" s="62"/>
      <c r="T34" s="62"/>
      <c r="V34" s="60" t="s">
        <v>37</v>
      </c>
      <c r="W34" s="61" t="str">
        <f>IFERROR(VLOOKUP(V34,ACTIVITIES:UNIT,2,FALSE)," ")</f>
        <v># de kits et d'enfants</v>
      </c>
      <c r="X34" s="61"/>
      <c r="Y34" s="60"/>
      <c r="Z34" s="89">
        <v>125</v>
      </c>
      <c r="AA34" s="89">
        <v>50</v>
      </c>
      <c r="AB34" s="89">
        <f>Table1[[#This Row],[TOTAL DES BÉNÉFICIAIRES ATTEINTS]]/2</f>
        <v>25</v>
      </c>
      <c r="AC34" s="91">
        <v>12.5</v>
      </c>
      <c r="AD34" s="89"/>
      <c r="AE34" s="63"/>
      <c r="AF34" s="36" t="s">
        <v>1330</v>
      </c>
      <c r="AG34" s="106">
        <v>42018</v>
      </c>
      <c r="AH34" s="106">
        <v>42184</v>
      </c>
      <c r="AI34" s="89"/>
    </row>
    <row r="35" spans="1:35" ht="15" hidden="1" customHeight="1">
      <c r="A35" s="90">
        <v>41942</v>
      </c>
      <c r="B35" s="90">
        <v>42154</v>
      </c>
      <c r="C35" s="36" t="s">
        <v>1225</v>
      </c>
      <c r="D35" s="61" t="str">
        <f>IFERROR(VLOOKUP(C35,ORG_LIST:ACRO,2,FALSE)," ")</f>
        <v>NRC</v>
      </c>
      <c r="E35" s="61" t="str">
        <f>IFERROR(VLOOKUP(C35,ORG_LIST:TYPEORG,3,FALSE)," ")</f>
        <v>ONG internationale</v>
      </c>
      <c r="F35" s="36" t="s">
        <v>1225</v>
      </c>
      <c r="G35" s="36" t="s">
        <v>1225</v>
      </c>
      <c r="H35" s="37" t="s">
        <v>1323</v>
      </c>
      <c r="I35" s="62" t="s">
        <v>697</v>
      </c>
      <c r="J35" s="61" t="str">
        <f>INDEX(TblAdmin1[Admin1 PCODE],MATCH(I35,TblAdmin1[Admin1],0),1)</f>
        <v>CD62</v>
      </c>
      <c r="K35" s="62" t="s">
        <v>778</v>
      </c>
      <c r="L35" s="61" t="str">
        <f t="array" aca="1" ref="L35" ca="1">OFFSET(Tbl2_Name2,MATCH(K35,OFFSET(Tbl2_RegionPCODE,MATCH(J35,Tbl2_Pcode1,0),1,COUNTIF(Tbl2_Pcode1,J35),1),0)-1+MATCH(J35,Tbl2_Pcode1,0)-1,1)</f>
        <v>CD6201</v>
      </c>
      <c r="M35" s="62"/>
      <c r="N35" s="61" t="e">
        <f t="array" aca="1" ref="N35" ca="1">OFFSET(Tbl3_Name3,MATCH(M35,OFFSET(Tbl3_Admin2PCODE,MATCH(L35,Tbl3_Pcode2,0),1,COUNTIF(Tbl3_Pcode2,L35),1),0)-1+MATCH(L35,Tbl3_Pcode2,0)-1,1)</f>
        <v>#N/A</v>
      </c>
      <c r="O35" s="60"/>
      <c r="P35" s="61" t="e">
        <f t="array" aca="1" ref="P35" ca="1">OFFSET(Tbl4_Name4,MATCH(O35,OFFSET(Tbl4_Admin3PCODE,MATCH(N35,Tbl4_PCODE3,0),1,COUNTIF(Tbl4_PCODE3,N35),1),0)-1+MATCH(N35,Tbl4_PCODE3,0)-1,1)</f>
        <v>#N/A</v>
      </c>
      <c r="Q35" s="61" t="str">
        <f ca="1">IFERROR(VLOOKUP(P35,PCODE4:LATITUDE,2,FALSE),"")</f>
        <v/>
      </c>
      <c r="R35" s="61" t="str">
        <f ca="1">IFERROR(VLOOKUP(P35,PCODE4:LONGITUDE,3,FALSE),"")</f>
        <v/>
      </c>
      <c r="S35" s="62"/>
      <c r="T35" s="62"/>
      <c r="V35" s="60" t="s">
        <v>37</v>
      </c>
      <c r="W35" s="61" t="str">
        <f>IFERROR(VLOOKUP(V35,ACTIVITIES:UNIT,2,FALSE)," ")</f>
        <v># de kits et d'enfants</v>
      </c>
      <c r="X35" s="61"/>
      <c r="Y35" s="60"/>
      <c r="Z35" s="89">
        <v>125</v>
      </c>
      <c r="AA35" s="89">
        <v>50</v>
      </c>
      <c r="AB35" s="89">
        <f>Table1[[#This Row],[TOTAL DES BÉNÉFICIAIRES ATTEINTS]]/2</f>
        <v>25</v>
      </c>
      <c r="AC35" s="91">
        <v>12.5</v>
      </c>
      <c r="AD35" s="89"/>
      <c r="AE35" s="63"/>
      <c r="AF35" s="36" t="s">
        <v>1330</v>
      </c>
      <c r="AG35" s="106">
        <v>42018</v>
      </c>
      <c r="AH35" s="106">
        <v>42184</v>
      </c>
      <c r="AI35" s="89"/>
    </row>
    <row r="36" spans="1:35" ht="15" hidden="1" customHeight="1">
      <c r="A36" s="90">
        <v>41942</v>
      </c>
      <c r="B36" s="90">
        <v>42154</v>
      </c>
      <c r="C36" s="36" t="s">
        <v>1225</v>
      </c>
      <c r="D36" s="61" t="str">
        <f>IFERROR(VLOOKUP(C36,ORG_LIST:ACRO,2,FALSE)," ")</f>
        <v>NRC</v>
      </c>
      <c r="E36" s="61" t="str">
        <f>IFERROR(VLOOKUP(C36,ORG_LIST:TYPEORG,3,FALSE)," ")</f>
        <v>ONG internationale</v>
      </c>
      <c r="F36" s="36" t="s">
        <v>1225</v>
      </c>
      <c r="G36" s="36" t="s">
        <v>1225</v>
      </c>
      <c r="H36" s="37" t="s">
        <v>1323</v>
      </c>
      <c r="I36" s="62" t="s">
        <v>697</v>
      </c>
      <c r="J36" s="61" t="str">
        <f>INDEX(TblAdmin1[Admin1 PCODE],MATCH(I36,TblAdmin1[Admin1],0),1)</f>
        <v>CD62</v>
      </c>
      <c r="K36" s="62" t="s">
        <v>786</v>
      </c>
      <c r="L36" s="61" t="str">
        <f t="array" aca="1" ref="L36" ca="1">OFFSET(Tbl2_Name2,MATCH(K36,OFFSET(Tbl2_RegionPCODE,MATCH(J36,Tbl2_Pcode1,0),1,COUNTIF(Tbl2_Pcode1,J36),1),0)-1+MATCH(J36,Tbl2_Pcode1,0)-1,1)</f>
        <v>CD6210</v>
      </c>
      <c r="M36" s="62"/>
      <c r="N36" s="61" t="e">
        <f t="array" aca="1" ref="N36" ca="1">OFFSET(Tbl3_Name3,MATCH(M36,OFFSET(Tbl3_Admin2PCODE,MATCH(L36,Tbl3_Pcode2,0),1,COUNTIF(Tbl3_Pcode2,L36),1),0)-1+MATCH(L36,Tbl3_Pcode2,0)-1,1)</f>
        <v>#N/A</v>
      </c>
      <c r="O36" s="60"/>
      <c r="P36" s="61" t="e">
        <f t="array" aca="1" ref="P36" ca="1">OFFSET(Tbl4_Name4,MATCH(O36,OFFSET(Tbl4_Admin3PCODE,MATCH(N36,Tbl4_PCODE3,0),1,COUNTIF(Tbl4_PCODE3,N36),1),0)-1+MATCH(N36,Tbl4_PCODE3,0)-1,1)</f>
        <v>#N/A</v>
      </c>
      <c r="Q36" s="61" t="str">
        <f ca="1">IFERROR(VLOOKUP(P36,PCODE4:LATITUDE,2,FALSE),"")</f>
        <v/>
      </c>
      <c r="R36" s="61" t="str">
        <f ca="1">IFERROR(VLOOKUP(P36,PCODE4:LONGITUDE,3,FALSE),"")</f>
        <v/>
      </c>
      <c r="S36" s="62"/>
      <c r="T36" s="62"/>
      <c r="V36" s="60" t="s">
        <v>37</v>
      </c>
      <c r="W36" s="61" t="str">
        <f>IFERROR(VLOOKUP(V36,ACTIVITIES:UNIT,2,FALSE)," ")</f>
        <v># de kits et d'enfants</v>
      </c>
      <c r="X36" s="61"/>
      <c r="Y36" s="60"/>
      <c r="Z36" s="89">
        <v>125</v>
      </c>
      <c r="AA36" s="89">
        <v>50</v>
      </c>
      <c r="AB36" s="89">
        <f>Table1[[#This Row],[TOTAL DES BÉNÉFICIAIRES ATTEINTS]]/2</f>
        <v>25</v>
      </c>
      <c r="AC36" s="91">
        <v>12.5</v>
      </c>
      <c r="AD36" s="89"/>
      <c r="AE36" s="63"/>
      <c r="AF36" s="36" t="s">
        <v>1330</v>
      </c>
      <c r="AG36" s="106">
        <v>42018</v>
      </c>
      <c r="AH36" s="106">
        <v>42184</v>
      </c>
      <c r="AI36" s="89"/>
    </row>
    <row r="37" spans="1:35" ht="15" hidden="1" customHeight="1">
      <c r="A37" s="97"/>
      <c r="B37" s="90">
        <v>42154</v>
      </c>
      <c r="C37" s="98" t="s">
        <v>5</v>
      </c>
      <c r="D37" s="99" t="str">
        <f>IFERROR(VLOOKUP(C37,ORG_LIST:ACRO,2,FALSE)," ")</f>
        <v>UNICEF</v>
      </c>
      <c r="E37" s="99" t="str">
        <f>IFERROR(VLOOKUP(C37,ORG_LIST:TYPEORG,3,FALSE)," ")</f>
        <v>Agence ONU</v>
      </c>
      <c r="F37" s="98" t="s">
        <v>5</v>
      </c>
      <c r="G37" s="100" t="s">
        <v>1191</v>
      </c>
      <c r="H37" s="37" t="s">
        <v>1336</v>
      </c>
      <c r="I37" s="100" t="s">
        <v>682</v>
      </c>
      <c r="J37" s="99" t="str">
        <f>INDEX(TblAdmin1[Admin1 PCODE],MATCH(I37,TblAdmin1[Admin1],0),1)</f>
        <v>CD92</v>
      </c>
      <c r="K37" s="100" t="s">
        <v>846</v>
      </c>
      <c r="L37" s="99" t="str">
        <f t="array" aca="1" ref="L37" ca="1">OFFSET(Tbl2_Name2,MATCH(K37,OFFSET(Tbl2_RegionPCODE,MATCH(J37,Tbl2_Pcode1,0),1,COUNTIF(Tbl2_Pcode1,J37),1),0)-1+MATCH(J37,Tbl2_Pcode1,0)-1,1)</f>
        <v>CD9202</v>
      </c>
      <c r="M37" s="100"/>
      <c r="N37" s="99" t="e">
        <f t="array" aca="1" ref="N37" ca="1">OFFSET(Tbl3_Name3,MATCH(M37,OFFSET(Tbl3_Admin2PCODE,MATCH(L37,Tbl3_Pcode2,0),1,COUNTIF(Tbl3_Pcode2,L37),1),0)-1+MATCH(L37,Tbl3_Pcode2,0)-1,1)</f>
        <v>#N/A</v>
      </c>
      <c r="O37" s="98"/>
      <c r="P37" s="99" t="e">
        <f t="array" aca="1" ref="P37" ca="1">OFFSET(Tbl4_Name4,MATCH(O37,OFFSET(Tbl4_Admin3PCODE,MATCH(N37,Tbl4_PCODE3,0),1,COUNTIF(Tbl4_PCODE3,N37),1),0)-1+MATCH(N37,Tbl4_PCODE3,0)-1,1)</f>
        <v>#N/A</v>
      </c>
      <c r="Q37" s="99" t="str">
        <f ca="1">IFERROR(VLOOKUP(P37,PCODE4:LATITUDE,2,FALSE),"")</f>
        <v/>
      </c>
      <c r="R37" s="99" t="str">
        <f ca="1">IFERROR(VLOOKUP(P37,PCODE4:LONGITUDE,3,FALSE),"")</f>
        <v/>
      </c>
      <c r="S37" s="100"/>
      <c r="T37" s="100"/>
      <c r="U37" s="100"/>
      <c r="V37" s="60" t="s">
        <v>37</v>
      </c>
      <c r="W37" s="99" t="str">
        <f>IFERROR(VLOOKUP(V37,ACTIVITIES:UNIT,2,FALSE)," ")</f>
        <v># de kits et d'enfants</v>
      </c>
      <c r="X37" s="99"/>
      <c r="Y37" s="98"/>
      <c r="Z37" s="101">
        <v>1708</v>
      </c>
      <c r="AA37" s="101"/>
      <c r="AB37" s="101"/>
      <c r="AC37" s="101"/>
      <c r="AD37" s="101"/>
      <c r="AE37" s="102"/>
      <c r="AF37" s="102" t="s">
        <v>1329</v>
      </c>
      <c r="AG37" s="107">
        <v>42124</v>
      </c>
      <c r="AH37" s="107">
        <v>42184</v>
      </c>
      <c r="AI37" s="101"/>
    </row>
    <row r="38" spans="1:35" ht="15" hidden="1" customHeight="1">
      <c r="A38" s="97"/>
      <c r="B38" s="90">
        <v>42154</v>
      </c>
      <c r="C38" s="98" t="s">
        <v>5</v>
      </c>
      <c r="D38" s="99" t="str">
        <f>IFERROR(VLOOKUP(C38,ORG_LIST:ACRO,2,FALSE)," ")</f>
        <v>UNICEF</v>
      </c>
      <c r="E38" s="99" t="str">
        <f>IFERROR(VLOOKUP(C38,ORG_LIST:TYPEORG,3,FALSE)," ")</f>
        <v>Agence ONU</v>
      </c>
      <c r="F38" s="98" t="s">
        <v>5</v>
      </c>
      <c r="G38" s="100" t="s">
        <v>1191</v>
      </c>
      <c r="H38" s="37" t="s">
        <v>1336</v>
      </c>
      <c r="I38" s="100" t="s">
        <v>682</v>
      </c>
      <c r="J38" s="99" t="str">
        <f>INDEX(TblAdmin1[Admin1 PCODE],MATCH(I38,TblAdmin1[Admin1],0),1)</f>
        <v>CD92</v>
      </c>
      <c r="K38" s="100" t="s">
        <v>848</v>
      </c>
      <c r="L38" s="99" t="str">
        <f t="array" aca="1" ref="L38" ca="1">OFFSET(Tbl2_Name2,MATCH(K38,OFFSET(Tbl2_RegionPCODE,MATCH(J38,Tbl2_Pcode1,0),1,COUNTIF(Tbl2_Pcode1,J38),1),0)-1+MATCH(J38,Tbl2_Pcode1,0)-1,1)</f>
        <v>CD9203</v>
      </c>
      <c r="M38" s="100"/>
      <c r="N38" s="99" t="e">
        <f t="array" aca="1" ref="N38" ca="1">OFFSET(Tbl3_Name3,MATCH(M38,OFFSET(Tbl3_Admin2PCODE,MATCH(L38,Tbl3_Pcode2,0),1,COUNTIF(Tbl3_Pcode2,L38),1),0)-1+MATCH(L38,Tbl3_Pcode2,0)-1,1)</f>
        <v>#N/A</v>
      </c>
      <c r="O38" s="98"/>
      <c r="P38" s="99" t="e">
        <f t="array" aca="1" ref="P38" ca="1">OFFSET(Tbl4_Name4,MATCH(O38,OFFSET(Tbl4_Admin3PCODE,MATCH(N38,Tbl4_PCODE3,0),1,COUNTIF(Tbl4_PCODE3,N38),1),0)-1+MATCH(N38,Tbl4_PCODE3,0)-1,1)</f>
        <v>#N/A</v>
      </c>
      <c r="Q38" s="99" t="str">
        <f ca="1">IFERROR(VLOOKUP(P38,PCODE4:LATITUDE,2,FALSE),"")</f>
        <v/>
      </c>
      <c r="R38" s="99" t="str">
        <f ca="1">IFERROR(VLOOKUP(P38,PCODE4:LONGITUDE,3,FALSE),"")</f>
        <v/>
      </c>
      <c r="S38" s="100"/>
      <c r="T38" s="100"/>
      <c r="U38" s="100"/>
      <c r="V38" s="60" t="s">
        <v>37</v>
      </c>
      <c r="W38" s="99" t="str">
        <f>IFERROR(VLOOKUP(V38,ACTIVITIES:UNIT,2,FALSE)," ")</f>
        <v># de kits et d'enfants</v>
      </c>
      <c r="X38" s="99"/>
      <c r="Y38" s="98"/>
      <c r="Z38" s="101">
        <v>300</v>
      </c>
      <c r="AA38" s="101"/>
      <c r="AB38" s="101"/>
      <c r="AC38" s="101"/>
      <c r="AD38" s="101"/>
      <c r="AE38" s="102"/>
      <c r="AF38" s="102" t="s">
        <v>1329</v>
      </c>
      <c r="AG38" s="107">
        <v>42124</v>
      </c>
      <c r="AH38" s="107">
        <v>42184</v>
      </c>
      <c r="AI38" s="101"/>
    </row>
    <row r="39" spans="1:35" ht="15" hidden="1" customHeight="1">
      <c r="A39" s="97"/>
      <c r="B39" s="90">
        <v>42154</v>
      </c>
      <c r="C39" s="98" t="s">
        <v>5</v>
      </c>
      <c r="D39" s="99" t="str">
        <f>IFERROR(VLOOKUP(C39,ORG_LIST:ACRO,2,FALSE)," ")</f>
        <v>UNICEF</v>
      </c>
      <c r="E39" s="99" t="str">
        <f>IFERROR(VLOOKUP(C39,ORG_LIST:TYPEORG,3,FALSE)," ")</f>
        <v>Agence ONU</v>
      </c>
      <c r="F39" s="98" t="s">
        <v>5</v>
      </c>
      <c r="G39" s="100" t="s">
        <v>1191</v>
      </c>
      <c r="H39" s="37" t="s">
        <v>1336</v>
      </c>
      <c r="I39" s="100" t="s">
        <v>682</v>
      </c>
      <c r="J39" s="99" t="str">
        <f>INDEX(TblAdmin1[Admin1 PCODE],MATCH(I39,TblAdmin1[Admin1],0),1)</f>
        <v>CD92</v>
      </c>
      <c r="K39" s="100" t="s">
        <v>848</v>
      </c>
      <c r="L39" s="99" t="str">
        <f t="array" aca="1" ref="L39" ca="1">OFFSET(Tbl2_Name2,MATCH(K39,OFFSET(Tbl2_RegionPCODE,MATCH(J39,Tbl2_Pcode1,0),1,COUNTIF(Tbl2_Pcode1,J39),1),0)-1+MATCH(J39,Tbl2_Pcode1,0)-1,1)</f>
        <v>CD9203</v>
      </c>
      <c r="M39" s="100"/>
      <c r="N39" s="99" t="e">
        <f t="array" aca="1" ref="N39" ca="1">OFFSET(Tbl3_Name3,MATCH(M39,OFFSET(Tbl3_Admin2PCODE,MATCH(L39,Tbl3_Pcode2,0),1,COUNTIF(Tbl3_Pcode2,L39),1),0)-1+MATCH(L39,Tbl3_Pcode2,0)-1,1)</f>
        <v>#N/A</v>
      </c>
      <c r="O39" s="98"/>
      <c r="P39" s="99" t="e">
        <f t="array" aca="1" ref="P39" ca="1">OFFSET(Tbl4_Name4,MATCH(O39,OFFSET(Tbl4_Admin3PCODE,MATCH(N39,Tbl4_PCODE3,0),1,COUNTIF(Tbl4_PCODE3,N39),1),0)-1+MATCH(N39,Tbl4_PCODE3,0)-1,1)</f>
        <v>#N/A</v>
      </c>
      <c r="Q39" s="99" t="str">
        <f ca="1">IFERROR(VLOOKUP(P39,PCODE4:LATITUDE,2,FALSE),"")</f>
        <v/>
      </c>
      <c r="R39" s="99" t="str">
        <f ca="1">IFERROR(VLOOKUP(P39,PCODE4:LONGITUDE,3,FALSE),"")</f>
        <v/>
      </c>
      <c r="S39" s="100"/>
      <c r="T39" s="100"/>
      <c r="U39" s="100"/>
      <c r="V39" s="60" t="s">
        <v>37</v>
      </c>
      <c r="W39" s="99" t="str">
        <f>IFERROR(VLOOKUP(V39,ACTIVITIES:UNIT,2,FALSE)," ")</f>
        <v># de kits et d'enfants</v>
      </c>
      <c r="X39" s="99"/>
      <c r="Y39" s="98"/>
      <c r="Z39" s="101">
        <v>311</v>
      </c>
      <c r="AA39" s="101"/>
      <c r="AB39" s="101"/>
      <c r="AC39" s="101"/>
      <c r="AD39" s="101"/>
      <c r="AE39" s="102"/>
      <c r="AF39" s="102" t="s">
        <v>1329</v>
      </c>
      <c r="AG39" s="107">
        <v>42124</v>
      </c>
      <c r="AH39" s="107">
        <v>42184</v>
      </c>
      <c r="AI39" s="101"/>
    </row>
    <row r="40" spans="1:35" ht="15" hidden="1" customHeight="1">
      <c r="A40" s="97"/>
      <c r="B40" s="90">
        <v>42154</v>
      </c>
      <c r="C40" s="98" t="s">
        <v>5</v>
      </c>
      <c r="D40" s="99" t="str">
        <f>IFERROR(VLOOKUP(C40,ORG_LIST:ACRO,2,FALSE)," ")</f>
        <v>UNICEF</v>
      </c>
      <c r="E40" s="99" t="str">
        <f>IFERROR(VLOOKUP(C40,ORG_LIST:TYPEORG,3,FALSE)," ")</f>
        <v>Agence ONU</v>
      </c>
      <c r="F40" s="98" t="s">
        <v>5</v>
      </c>
      <c r="G40" s="100" t="s">
        <v>1191</v>
      </c>
      <c r="H40" s="37" t="s">
        <v>1336</v>
      </c>
      <c r="I40" s="100" t="s">
        <v>682</v>
      </c>
      <c r="J40" s="99" t="str">
        <f>INDEX(TblAdmin1[Admin1 PCODE],MATCH(I40,TblAdmin1[Admin1],0),1)</f>
        <v>CD92</v>
      </c>
      <c r="K40" s="100" t="s">
        <v>844</v>
      </c>
      <c r="L40" s="99" t="str">
        <f t="array" aca="1" ref="L40" ca="1">OFFSET(Tbl2_Name2,MATCH(K40,OFFSET(Tbl2_RegionPCODE,MATCH(J40,Tbl2_Pcode1,0),1,COUNTIF(Tbl2_Pcode1,J40),1),0)-1+MATCH(J40,Tbl2_Pcode1,0)-1,1)</f>
        <v>CD9206</v>
      </c>
      <c r="M40" s="100"/>
      <c r="N40" s="99" t="e">
        <f t="array" aca="1" ref="N40" ca="1">OFFSET(Tbl3_Name3,MATCH(M40,OFFSET(Tbl3_Admin2PCODE,MATCH(L40,Tbl3_Pcode2,0),1,COUNTIF(Tbl3_Pcode2,L40),1),0)-1+MATCH(L40,Tbl3_Pcode2,0)-1,1)</f>
        <v>#N/A</v>
      </c>
      <c r="O40" s="98"/>
      <c r="P40" s="99" t="e">
        <f t="array" aca="1" ref="P40" ca="1">OFFSET(Tbl4_Name4,MATCH(O40,OFFSET(Tbl4_Admin3PCODE,MATCH(N40,Tbl4_PCODE3,0),1,COUNTIF(Tbl4_PCODE3,N40),1),0)-1+MATCH(N40,Tbl4_PCODE3,0)-1,1)</f>
        <v>#N/A</v>
      </c>
      <c r="Q40" s="99" t="str">
        <f ca="1">IFERROR(VLOOKUP(P40,PCODE4:LATITUDE,2,FALSE),"")</f>
        <v/>
      </c>
      <c r="R40" s="99" t="str">
        <f ca="1">IFERROR(VLOOKUP(P40,PCODE4:LONGITUDE,3,FALSE),"")</f>
        <v/>
      </c>
      <c r="S40" s="100"/>
      <c r="T40" s="100"/>
      <c r="U40" s="100"/>
      <c r="V40" s="60" t="s">
        <v>37</v>
      </c>
      <c r="W40" s="99" t="str">
        <f>IFERROR(VLOOKUP(V40,ACTIVITIES:UNIT,2,FALSE)," ")</f>
        <v># de kits et d'enfants</v>
      </c>
      <c r="X40" s="99"/>
      <c r="Y40" s="98"/>
      <c r="Z40" s="101">
        <v>553</v>
      </c>
      <c r="AA40" s="101"/>
      <c r="AB40" s="101"/>
      <c r="AC40" s="101"/>
      <c r="AD40" s="101"/>
      <c r="AE40" s="102"/>
      <c r="AF40" s="102" t="s">
        <v>1329</v>
      </c>
      <c r="AG40" s="107">
        <v>42124</v>
      </c>
      <c r="AH40" s="107">
        <v>42184</v>
      </c>
      <c r="AI40" s="101"/>
    </row>
    <row r="41" spans="1:35" ht="15" hidden="1" customHeight="1">
      <c r="A41" s="97"/>
      <c r="B41" s="90">
        <v>42154</v>
      </c>
      <c r="C41" s="98" t="s">
        <v>5</v>
      </c>
      <c r="D41" s="99" t="str">
        <f>IFERROR(VLOOKUP(C41,ORG_LIST:ACRO,2,FALSE)," ")</f>
        <v>UNICEF</v>
      </c>
      <c r="E41" s="99" t="str">
        <f>IFERROR(VLOOKUP(C41,ORG_LIST:TYPEORG,3,FALSE)," ")</f>
        <v>Agence ONU</v>
      </c>
      <c r="F41" s="98" t="s">
        <v>5</v>
      </c>
      <c r="G41" s="100" t="s">
        <v>1191</v>
      </c>
      <c r="H41" s="37" t="s">
        <v>1336</v>
      </c>
      <c r="I41" s="100" t="s">
        <v>682</v>
      </c>
      <c r="J41" s="99" t="str">
        <f>INDEX(TblAdmin1[Admin1 PCODE],MATCH(I41,TblAdmin1[Admin1],0),1)</f>
        <v>CD92</v>
      </c>
      <c r="K41" s="100" t="s">
        <v>844</v>
      </c>
      <c r="L41" s="99" t="str">
        <f t="array" aca="1" ref="L41" ca="1">OFFSET(Tbl2_Name2,MATCH(K41,OFFSET(Tbl2_RegionPCODE,MATCH(J41,Tbl2_Pcode1,0),1,COUNTIF(Tbl2_Pcode1,J41),1),0)-1+MATCH(J41,Tbl2_Pcode1,0)-1,1)</f>
        <v>CD9206</v>
      </c>
      <c r="M41" s="100"/>
      <c r="N41" s="99" t="e">
        <f t="array" aca="1" ref="N41" ca="1">OFFSET(Tbl3_Name3,MATCH(M41,OFFSET(Tbl3_Admin2PCODE,MATCH(L41,Tbl3_Pcode2,0),1,COUNTIF(Tbl3_Pcode2,L41),1),0)-1+MATCH(L41,Tbl3_Pcode2,0)-1,1)</f>
        <v>#N/A</v>
      </c>
      <c r="O41" s="98"/>
      <c r="P41" s="99" t="e">
        <f t="array" aca="1" ref="P41" ca="1">OFFSET(Tbl4_Name4,MATCH(O41,OFFSET(Tbl4_Admin3PCODE,MATCH(N41,Tbl4_PCODE3,0),1,COUNTIF(Tbl4_PCODE3,N41),1),0)-1+MATCH(N41,Tbl4_PCODE3,0)-1,1)</f>
        <v>#N/A</v>
      </c>
      <c r="Q41" s="99" t="str">
        <f ca="1">IFERROR(VLOOKUP(P41,PCODE4:LATITUDE,2,FALSE),"")</f>
        <v/>
      </c>
      <c r="R41" s="99" t="str">
        <f ca="1">IFERROR(VLOOKUP(P41,PCODE4:LONGITUDE,3,FALSE),"")</f>
        <v/>
      </c>
      <c r="S41" s="100"/>
      <c r="T41" s="100"/>
      <c r="U41" s="100"/>
      <c r="V41" s="60" t="s">
        <v>37</v>
      </c>
      <c r="W41" s="99" t="str">
        <f>IFERROR(VLOOKUP(V41,ACTIVITIES:UNIT,2,FALSE)," ")</f>
        <v># de kits et d'enfants</v>
      </c>
      <c r="X41" s="99"/>
      <c r="Y41" s="98"/>
      <c r="Z41" s="101">
        <v>3460</v>
      </c>
      <c r="AA41" s="101"/>
      <c r="AB41" s="101"/>
      <c r="AC41" s="101"/>
      <c r="AD41" s="101"/>
      <c r="AE41" s="102"/>
      <c r="AF41" s="102" t="s">
        <v>1329</v>
      </c>
      <c r="AG41" s="107">
        <v>42124</v>
      </c>
      <c r="AH41" s="107">
        <v>42184</v>
      </c>
      <c r="AI41" s="101"/>
    </row>
    <row r="42" spans="1:35" ht="15" hidden="1" customHeight="1">
      <c r="A42" s="97"/>
      <c r="B42" s="90">
        <v>42154</v>
      </c>
      <c r="C42" s="98" t="s">
        <v>5</v>
      </c>
      <c r="D42" s="99" t="str">
        <f>IFERROR(VLOOKUP(C42,ORG_LIST:ACRO,2,FALSE)," ")</f>
        <v>UNICEF</v>
      </c>
      <c r="E42" s="99" t="str">
        <f>IFERROR(VLOOKUP(C42,ORG_LIST:TYPEORG,3,FALSE)," ")</f>
        <v>Agence ONU</v>
      </c>
      <c r="F42" s="98" t="s">
        <v>5</v>
      </c>
      <c r="G42" s="100" t="s">
        <v>1191</v>
      </c>
      <c r="H42" s="37" t="s">
        <v>1336</v>
      </c>
      <c r="I42" s="100" t="s">
        <v>697</v>
      </c>
      <c r="J42" s="99" t="str">
        <f>INDEX(TblAdmin1[Admin1 PCODE],MATCH(I42,TblAdmin1[Admin1],0),1)</f>
        <v>CD62</v>
      </c>
      <c r="K42" s="100" t="s">
        <v>802</v>
      </c>
      <c r="L42" s="99" t="str">
        <f t="array" aca="1" ref="L42" ca="1">OFFSET(Tbl2_Name2,MATCH(K42,OFFSET(Tbl2_RegionPCODE,MATCH(J42,Tbl2_Pcode1,0),1,COUNTIF(Tbl2_Pcode1,J42),1),0)-1+MATCH(J42,Tbl2_Pcode1,0)-1,1)</f>
        <v>CD6205</v>
      </c>
      <c r="M42" s="100"/>
      <c r="N42" s="99" t="e">
        <f t="array" aca="1" ref="N42" ca="1">OFFSET(Tbl3_Name3,MATCH(M42,OFFSET(Tbl3_Admin2PCODE,MATCH(L42,Tbl3_Pcode2,0),1,COUNTIF(Tbl3_Pcode2,L42),1),0)-1+MATCH(L42,Tbl3_Pcode2,0)-1,1)</f>
        <v>#N/A</v>
      </c>
      <c r="O42" s="98"/>
      <c r="P42" s="99" t="e">
        <f t="array" aca="1" ref="P42" ca="1">OFFSET(Tbl4_Name4,MATCH(O42,OFFSET(Tbl4_Admin3PCODE,MATCH(N42,Tbl4_PCODE3,0),1,COUNTIF(Tbl4_PCODE3,N42),1),0)-1+MATCH(N42,Tbl4_PCODE3,0)-1,1)</f>
        <v>#N/A</v>
      </c>
      <c r="Q42" s="99" t="str">
        <f ca="1">IFERROR(VLOOKUP(P42,PCODE4:LATITUDE,2,FALSE),"")</f>
        <v/>
      </c>
      <c r="R42" s="99" t="str">
        <f ca="1">IFERROR(VLOOKUP(P42,PCODE4:LONGITUDE,3,FALSE),"")</f>
        <v/>
      </c>
      <c r="S42" s="100"/>
      <c r="T42" s="100"/>
      <c r="U42" s="100"/>
      <c r="V42" s="60" t="s">
        <v>37</v>
      </c>
      <c r="W42" s="99" t="str">
        <f>IFERROR(VLOOKUP(V42,ACTIVITIES:UNIT,2,FALSE)," ")</f>
        <v># de kits et d'enfants</v>
      </c>
      <c r="X42" s="99"/>
      <c r="Y42" s="98"/>
      <c r="Z42" s="101">
        <v>304</v>
      </c>
      <c r="AA42" s="101"/>
      <c r="AB42" s="101"/>
      <c r="AC42" s="101"/>
      <c r="AD42" s="101"/>
      <c r="AE42" s="102"/>
      <c r="AF42" s="102" t="s">
        <v>1329</v>
      </c>
      <c r="AG42" s="107">
        <v>42124</v>
      </c>
      <c r="AH42" s="107">
        <v>42184</v>
      </c>
      <c r="AI42" s="101"/>
    </row>
    <row r="43" spans="1:35" ht="15" hidden="1" customHeight="1">
      <c r="A43" s="97"/>
      <c r="B43" s="90">
        <v>42154</v>
      </c>
      <c r="C43" s="98" t="s">
        <v>5</v>
      </c>
      <c r="D43" s="99" t="str">
        <f>IFERROR(VLOOKUP(C43,ORG_LIST:ACRO,2,FALSE)," ")</f>
        <v>UNICEF</v>
      </c>
      <c r="E43" s="99" t="str">
        <f>IFERROR(VLOOKUP(C43,ORG_LIST:TYPEORG,3,FALSE)," ")</f>
        <v>Agence ONU</v>
      </c>
      <c r="F43" s="98" t="s">
        <v>5</v>
      </c>
      <c r="G43" s="100" t="s">
        <v>1191</v>
      </c>
      <c r="H43" s="37" t="s">
        <v>1336</v>
      </c>
      <c r="I43" s="100" t="s">
        <v>697</v>
      </c>
      <c r="J43" s="99" t="str">
        <f>INDEX(TblAdmin1[Admin1 PCODE],MATCH(I43,TblAdmin1[Admin1],0),1)</f>
        <v>CD62</v>
      </c>
      <c r="K43" s="100" t="s">
        <v>802</v>
      </c>
      <c r="L43" s="99" t="str">
        <f t="array" aca="1" ref="L43" ca="1">OFFSET(Tbl2_Name2,MATCH(K43,OFFSET(Tbl2_RegionPCODE,MATCH(J43,Tbl2_Pcode1,0),1,COUNTIF(Tbl2_Pcode1,J43),1),0)-1+MATCH(J43,Tbl2_Pcode1,0)-1,1)</f>
        <v>CD6205</v>
      </c>
      <c r="M43" s="100"/>
      <c r="N43" s="99" t="e">
        <f t="array" aca="1" ref="N43" ca="1">OFFSET(Tbl3_Name3,MATCH(M43,OFFSET(Tbl3_Admin2PCODE,MATCH(L43,Tbl3_Pcode2,0),1,COUNTIF(Tbl3_Pcode2,L43),1),0)-1+MATCH(L43,Tbl3_Pcode2,0)-1,1)</f>
        <v>#N/A</v>
      </c>
      <c r="O43" s="98"/>
      <c r="P43" s="99" t="e">
        <f t="array" aca="1" ref="P43" ca="1">OFFSET(Tbl4_Name4,MATCH(O43,OFFSET(Tbl4_Admin3PCODE,MATCH(N43,Tbl4_PCODE3,0),1,COUNTIF(Tbl4_PCODE3,N43),1),0)-1+MATCH(N43,Tbl4_PCODE3,0)-1,1)</f>
        <v>#N/A</v>
      </c>
      <c r="Q43" s="99" t="str">
        <f ca="1">IFERROR(VLOOKUP(P43,PCODE4:LATITUDE,2,FALSE),"")</f>
        <v/>
      </c>
      <c r="R43" s="99" t="str">
        <f ca="1">IFERROR(VLOOKUP(P43,PCODE4:LONGITUDE,3,FALSE),"")</f>
        <v/>
      </c>
      <c r="S43" s="100"/>
      <c r="T43" s="100"/>
      <c r="U43" s="100"/>
      <c r="V43" s="60" t="s">
        <v>37</v>
      </c>
      <c r="W43" s="99" t="str">
        <f>IFERROR(VLOOKUP(V43,ACTIVITIES:UNIT,2,FALSE)," ")</f>
        <v># de kits et d'enfants</v>
      </c>
      <c r="X43" s="99"/>
      <c r="Y43" s="98"/>
      <c r="Z43" s="101">
        <v>2168</v>
      </c>
      <c r="AA43" s="101"/>
      <c r="AB43" s="101"/>
      <c r="AC43" s="101"/>
      <c r="AD43" s="101"/>
      <c r="AE43" s="102"/>
      <c r="AF43" s="102" t="s">
        <v>1329</v>
      </c>
      <c r="AG43" s="107">
        <v>42124</v>
      </c>
      <c r="AH43" s="107">
        <v>42184</v>
      </c>
      <c r="AI43" s="101"/>
    </row>
    <row r="44" spans="1:35" ht="15" hidden="1" customHeight="1">
      <c r="A44" s="97"/>
      <c r="B44" s="90">
        <v>42154</v>
      </c>
      <c r="C44" s="98" t="s">
        <v>5</v>
      </c>
      <c r="D44" s="99" t="str">
        <f>IFERROR(VLOOKUP(C44,ORG_LIST:ACRO,2,FALSE)," ")</f>
        <v>UNICEF</v>
      </c>
      <c r="E44" s="99" t="str">
        <f>IFERROR(VLOOKUP(C44,ORG_LIST:TYPEORG,3,FALSE)," ")</f>
        <v>Agence ONU</v>
      </c>
      <c r="F44" s="98" t="s">
        <v>5</v>
      </c>
      <c r="G44" s="100" t="s">
        <v>1191</v>
      </c>
      <c r="H44" s="37" t="s">
        <v>1336</v>
      </c>
      <c r="I44" s="100" t="s">
        <v>697</v>
      </c>
      <c r="J44" s="99" t="str">
        <f>INDEX(TblAdmin1[Admin1 PCODE],MATCH(I44,TblAdmin1[Admin1],0),1)</f>
        <v>CD62</v>
      </c>
      <c r="K44" s="100" t="s">
        <v>786</v>
      </c>
      <c r="L44" s="99" t="str">
        <f t="array" aca="1" ref="L44" ca="1">OFFSET(Tbl2_Name2,MATCH(K44,OFFSET(Tbl2_RegionPCODE,MATCH(J44,Tbl2_Pcode1,0),1,COUNTIF(Tbl2_Pcode1,J44),1),0)-1+MATCH(J44,Tbl2_Pcode1,0)-1,1)</f>
        <v>CD6210</v>
      </c>
      <c r="M44" s="100"/>
      <c r="N44" s="99" t="e">
        <f t="array" aca="1" ref="N44" ca="1">OFFSET(Tbl3_Name3,MATCH(M44,OFFSET(Tbl3_Admin2PCODE,MATCH(L44,Tbl3_Pcode2,0),1,COUNTIF(Tbl3_Pcode2,L44),1),0)-1+MATCH(L44,Tbl3_Pcode2,0)-1,1)</f>
        <v>#N/A</v>
      </c>
      <c r="O44" s="98"/>
      <c r="P44" s="99" t="e">
        <f t="array" aca="1" ref="P44" ca="1">OFFSET(Tbl4_Name4,MATCH(O44,OFFSET(Tbl4_Admin3PCODE,MATCH(N44,Tbl4_PCODE3,0),1,COUNTIF(Tbl4_PCODE3,N44),1),0)-1+MATCH(N44,Tbl4_PCODE3,0)-1,1)</f>
        <v>#N/A</v>
      </c>
      <c r="Q44" s="99" t="str">
        <f ca="1">IFERROR(VLOOKUP(P44,PCODE4:LATITUDE,2,FALSE),"")</f>
        <v/>
      </c>
      <c r="R44" s="99" t="str">
        <f ca="1">IFERROR(VLOOKUP(P44,PCODE4:LONGITUDE,3,FALSE),"")</f>
        <v/>
      </c>
      <c r="S44" s="100"/>
      <c r="T44" s="100"/>
      <c r="U44" s="100"/>
      <c r="V44" s="60" t="s">
        <v>37</v>
      </c>
      <c r="W44" s="99" t="str">
        <f>IFERROR(VLOOKUP(V44,ACTIVITIES:UNIT,2,FALSE)," ")</f>
        <v># de kits et d'enfants</v>
      </c>
      <c r="X44" s="99"/>
      <c r="Y44" s="98"/>
      <c r="Z44" s="101">
        <v>3572</v>
      </c>
      <c r="AA44" s="101"/>
      <c r="AB44" s="101"/>
      <c r="AC44" s="101"/>
      <c r="AD44" s="101"/>
      <c r="AE44" s="102"/>
      <c r="AF44" s="102" t="s">
        <v>1329</v>
      </c>
      <c r="AG44" s="107">
        <v>42124</v>
      </c>
      <c r="AH44" s="107">
        <v>42184</v>
      </c>
      <c r="AI44" s="101"/>
    </row>
    <row r="45" spans="1:35" ht="15" hidden="1" customHeight="1">
      <c r="A45" s="97"/>
      <c r="B45" s="90">
        <v>42154</v>
      </c>
      <c r="C45" s="98" t="s">
        <v>5</v>
      </c>
      <c r="D45" s="99" t="str">
        <f>IFERROR(VLOOKUP(C45,ORG_LIST:ACRO,2,FALSE)," ")</f>
        <v>UNICEF</v>
      </c>
      <c r="E45" s="99" t="str">
        <f>IFERROR(VLOOKUP(C45,ORG_LIST:TYPEORG,3,FALSE)," ")</f>
        <v>Agence ONU</v>
      </c>
      <c r="F45" s="98" t="s">
        <v>5</v>
      </c>
      <c r="G45" s="100" t="s">
        <v>1191</v>
      </c>
      <c r="H45" s="37" t="s">
        <v>1336</v>
      </c>
      <c r="I45" s="100" t="s">
        <v>697</v>
      </c>
      <c r="J45" s="99" t="str">
        <f>INDEX(TblAdmin1[Admin1 PCODE],MATCH(I45,TblAdmin1[Admin1],0),1)</f>
        <v>CD62</v>
      </c>
      <c r="K45" s="100" t="s">
        <v>778</v>
      </c>
      <c r="L45" s="99" t="str">
        <f t="array" aca="1" ref="L45" ca="1">OFFSET(Tbl2_Name2,MATCH(K45,OFFSET(Tbl2_RegionPCODE,MATCH(J45,Tbl2_Pcode1,0),1,COUNTIF(Tbl2_Pcode1,J45),1),0)-1+MATCH(J45,Tbl2_Pcode1,0)-1,1)</f>
        <v>CD6201</v>
      </c>
      <c r="M45" s="100"/>
      <c r="N45" s="99" t="e">
        <f t="array" aca="1" ref="N45" ca="1">OFFSET(Tbl3_Name3,MATCH(M45,OFFSET(Tbl3_Admin2PCODE,MATCH(L45,Tbl3_Pcode2,0),1,COUNTIF(Tbl3_Pcode2,L45),1),0)-1+MATCH(L45,Tbl3_Pcode2,0)-1,1)</f>
        <v>#N/A</v>
      </c>
      <c r="O45" s="98"/>
      <c r="P45" s="99" t="e">
        <f t="array" aca="1" ref="P45" ca="1">OFFSET(Tbl4_Name4,MATCH(O45,OFFSET(Tbl4_Admin3PCODE,MATCH(N45,Tbl4_PCODE3,0),1,COUNTIF(Tbl4_PCODE3,N45),1),0)-1+MATCH(N45,Tbl4_PCODE3,0)-1,1)</f>
        <v>#N/A</v>
      </c>
      <c r="Q45" s="99" t="str">
        <f ca="1">IFERROR(VLOOKUP(P45,PCODE4:LATITUDE,2,FALSE),"")</f>
        <v/>
      </c>
      <c r="R45" s="99" t="str">
        <f ca="1">IFERROR(VLOOKUP(P45,PCODE4:LONGITUDE,3,FALSE),"")</f>
        <v/>
      </c>
      <c r="S45" s="100"/>
      <c r="T45" s="100"/>
      <c r="U45" s="100"/>
      <c r="V45" s="60" t="s">
        <v>37</v>
      </c>
      <c r="W45" s="99" t="str">
        <f>IFERROR(VLOOKUP(V45,ACTIVITIES:UNIT,2,FALSE)," ")</f>
        <v># de kits et d'enfants</v>
      </c>
      <c r="X45" s="99"/>
      <c r="Y45" s="98"/>
      <c r="Z45" s="101">
        <v>364</v>
      </c>
      <c r="AA45" s="101"/>
      <c r="AB45" s="101"/>
      <c r="AC45" s="101"/>
      <c r="AD45" s="101"/>
      <c r="AE45" s="102"/>
      <c r="AF45" s="102" t="s">
        <v>1329</v>
      </c>
      <c r="AG45" s="107">
        <v>42124</v>
      </c>
      <c r="AH45" s="107">
        <v>42184</v>
      </c>
      <c r="AI45" s="101"/>
    </row>
    <row r="46" spans="1:35" ht="15" hidden="1" customHeight="1">
      <c r="A46" s="97"/>
      <c r="B46" s="90">
        <v>42154</v>
      </c>
      <c r="C46" s="98" t="s">
        <v>5</v>
      </c>
      <c r="D46" s="99" t="str">
        <f>IFERROR(VLOOKUP(C46,ORG_LIST:ACRO,2,FALSE)," ")</f>
        <v>UNICEF</v>
      </c>
      <c r="E46" s="99" t="str">
        <f>IFERROR(VLOOKUP(C46,ORG_LIST:TYPEORG,3,FALSE)," ")</f>
        <v>Agence ONU</v>
      </c>
      <c r="F46" s="98" t="s">
        <v>5</v>
      </c>
      <c r="G46" s="100" t="s">
        <v>1191</v>
      </c>
      <c r="H46" s="37" t="s">
        <v>1336</v>
      </c>
      <c r="I46" s="100" t="s">
        <v>697</v>
      </c>
      <c r="J46" s="99" t="str">
        <f>INDEX(TblAdmin1[Admin1 PCODE],MATCH(I46,TblAdmin1[Admin1],0),1)</f>
        <v>CD62</v>
      </c>
      <c r="K46" s="100" t="s">
        <v>778</v>
      </c>
      <c r="L46" s="99" t="str">
        <f t="array" aca="1" ref="L46" ca="1">OFFSET(Tbl2_Name2,MATCH(K46,OFFSET(Tbl2_RegionPCODE,MATCH(J46,Tbl2_Pcode1,0),1,COUNTIF(Tbl2_Pcode1,J46),1),0)-1+MATCH(J46,Tbl2_Pcode1,0)-1,1)</f>
        <v>CD6201</v>
      </c>
      <c r="M46" s="100"/>
      <c r="N46" s="99" t="e">
        <f t="array" aca="1" ref="N46" ca="1">OFFSET(Tbl3_Name3,MATCH(M46,OFFSET(Tbl3_Admin2PCODE,MATCH(L46,Tbl3_Pcode2,0),1,COUNTIF(Tbl3_Pcode2,L46),1),0)-1+MATCH(L46,Tbl3_Pcode2,0)-1,1)</f>
        <v>#N/A</v>
      </c>
      <c r="O46" s="98"/>
      <c r="P46" s="99" t="e">
        <f t="array" aca="1" ref="P46" ca="1">OFFSET(Tbl4_Name4,MATCH(O46,OFFSET(Tbl4_Admin3PCODE,MATCH(N46,Tbl4_PCODE3,0),1,COUNTIF(Tbl4_PCODE3,N46),1),0)-1+MATCH(N46,Tbl4_PCODE3,0)-1,1)</f>
        <v>#N/A</v>
      </c>
      <c r="Q46" s="99" t="str">
        <f ca="1">IFERROR(VLOOKUP(P46,PCODE4:LATITUDE,2,FALSE),"")</f>
        <v/>
      </c>
      <c r="R46" s="99" t="str">
        <f ca="1">IFERROR(VLOOKUP(P46,PCODE4:LONGITUDE,3,FALSE),"")</f>
        <v/>
      </c>
      <c r="S46" s="100"/>
      <c r="T46" s="100"/>
      <c r="U46" s="100"/>
      <c r="V46" s="60" t="s">
        <v>37</v>
      </c>
      <c r="W46" s="99" t="str">
        <f>IFERROR(VLOOKUP(V46,ACTIVITIES:UNIT,2,FALSE)," ")</f>
        <v># de kits et d'enfants</v>
      </c>
      <c r="X46" s="99"/>
      <c r="Y46" s="98"/>
      <c r="Z46" s="101">
        <v>506</v>
      </c>
      <c r="AA46" s="101"/>
      <c r="AB46" s="101"/>
      <c r="AC46" s="101"/>
      <c r="AD46" s="101"/>
      <c r="AE46" s="102"/>
      <c r="AF46" s="102" t="s">
        <v>1329</v>
      </c>
      <c r="AG46" s="107">
        <v>42124</v>
      </c>
      <c r="AH46" s="107">
        <v>42184</v>
      </c>
      <c r="AI46" s="101"/>
    </row>
    <row r="47" spans="1:35" ht="15" hidden="1" customHeight="1">
      <c r="A47" s="97"/>
      <c r="B47" s="90">
        <v>42154</v>
      </c>
      <c r="C47" s="98" t="s">
        <v>5</v>
      </c>
      <c r="D47" s="99" t="str">
        <f>IFERROR(VLOOKUP(C47,ORG_LIST:ACRO,2,FALSE)," ")</f>
        <v>UNICEF</v>
      </c>
      <c r="E47" s="99" t="str">
        <f>IFERROR(VLOOKUP(C47,ORG_LIST:TYPEORG,3,FALSE)," ")</f>
        <v>Agence ONU</v>
      </c>
      <c r="F47" s="98" t="s">
        <v>5</v>
      </c>
      <c r="G47" s="100" t="s">
        <v>1191</v>
      </c>
      <c r="H47" s="37" t="s">
        <v>1336</v>
      </c>
      <c r="I47" s="100" t="s">
        <v>697</v>
      </c>
      <c r="J47" s="99" t="str">
        <f>INDEX(TblAdmin1[Admin1 PCODE],MATCH(I47,TblAdmin1[Admin1],0),1)</f>
        <v>CD62</v>
      </c>
      <c r="K47" s="100" t="s">
        <v>802</v>
      </c>
      <c r="L47" s="99" t="str">
        <f t="array" aca="1" ref="L47" ca="1">OFFSET(Tbl2_Name2,MATCH(K47,OFFSET(Tbl2_RegionPCODE,MATCH(J47,Tbl2_Pcode1,0),1,COUNTIF(Tbl2_Pcode1,J47),1),0)-1+MATCH(J47,Tbl2_Pcode1,0)-1,1)</f>
        <v>CD6205</v>
      </c>
      <c r="M47" s="100"/>
      <c r="N47" s="99" t="e">
        <f t="array" aca="1" ref="N47" ca="1">OFFSET(Tbl3_Name3,MATCH(M47,OFFSET(Tbl3_Admin2PCODE,MATCH(L47,Tbl3_Pcode2,0),1,COUNTIF(Tbl3_Pcode2,L47),1),0)-1+MATCH(L47,Tbl3_Pcode2,0)-1,1)</f>
        <v>#N/A</v>
      </c>
      <c r="O47" s="98"/>
      <c r="P47" s="99" t="e">
        <f t="array" aca="1" ref="P47" ca="1">OFFSET(Tbl4_Name4,MATCH(O47,OFFSET(Tbl4_Admin3PCODE,MATCH(N47,Tbl4_PCODE3,0),1,COUNTIF(Tbl4_PCODE3,N47),1),0)-1+MATCH(N47,Tbl4_PCODE3,0)-1,1)</f>
        <v>#N/A</v>
      </c>
      <c r="Q47" s="99" t="str">
        <f ca="1">IFERROR(VLOOKUP(P47,PCODE4:LATITUDE,2,FALSE),"")</f>
        <v/>
      </c>
      <c r="R47" s="99" t="str">
        <f ca="1">IFERROR(VLOOKUP(P47,PCODE4:LONGITUDE,3,FALSE),"")</f>
        <v/>
      </c>
      <c r="S47" s="100"/>
      <c r="T47" s="100"/>
      <c r="U47" s="100"/>
      <c r="V47" s="60" t="s">
        <v>37</v>
      </c>
      <c r="W47" s="99" t="str">
        <f>IFERROR(VLOOKUP(V47,ACTIVITIES:UNIT,2,FALSE)," ")</f>
        <v># de kits et d'enfants</v>
      </c>
      <c r="X47" s="99"/>
      <c r="Y47" s="98"/>
      <c r="Z47" s="101">
        <v>240</v>
      </c>
      <c r="AA47" s="101"/>
      <c r="AB47" s="101"/>
      <c r="AC47" s="101"/>
      <c r="AD47" s="101"/>
      <c r="AE47" s="102"/>
      <c r="AF47" s="102" t="s">
        <v>1329</v>
      </c>
      <c r="AG47" s="107">
        <v>42124</v>
      </c>
      <c r="AH47" s="107">
        <v>42184</v>
      </c>
      <c r="AI47" s="101"/>
    </row>
    <row r="48" spans="1:35" ht="15" hidden="1" customHeight="1">
      <c r="A48" s="97"/>
      <c r="B48" s="90">
        <v>42154</v>
      </c>
      <c r="C48" s="98" t="s">
        <v>2</v>
      </c>
      <c r="D48" s="99" t="str">
        <f>IFERROR(VLOOKUP(C48,ORG_LIST:ACRO,2,FALSE)," ")</f>
        <v>SCI</v>
      </c>
      <c r="E48" s="99" t="str">
        <f>IFERROR(VLOOKUP(C48,ORG_LIST:TYPEORG,3,FALSE)," ")</f>
        <v>ONG internationale</v>
      </c>
      <c r="F48" s="98" t="s">
        <v>2</v>
      </c>
      <c r="G48" s="98" t="s">
        <v>2</v>
      </c>
      <c r="H48" s="37" t="s">
        <v>1334</v>
      </c>
      <c r="I48" s="100" t="s">
        <v>683</v>
      </c>
      <c r="J48" s="99" t="str">
        <f>INDEX(TblAdmin1[Admin1 PCODE],MATCH(I48,TblAdmin1[Admin1],0),1)</f>
        <v>CD91</v>
      </c>
      <c r="K48" s="100" t="s">
        <v>861</v>
      </c>
      <c r="L48" s="99" t="str">
        <f t="array" aca="1" ref="L48" ca="1">OFFSET(Tbl2_Name2,MATCH(K48,OFFSET(Tbl2_RegionPCODE,MATCH(J48,Tbl2_Pcode1,0),1,COUNTIF(Tbl2_Pcode1,J48),1),0)-1+MATCH(J48,Tbl2_Pcode1,0)-1,1)</f>
        <v>CD9101</v>
      </c>
      <c r="M48" s="100"/>
      <c r="N48" s="99" t="e">
        <f t="array" aca="1" ref="N48" ca="1">OFFSET(Tbl3_Name3,MATCH(M48,OFFSET(Tbl3_Admin2PCODE,MATCH(L48,Tbl3_Pcode2,0),1,COUNTIF(Tbl3_Pcode2,L48),1),0)-1+MATCH(L48,Tbl3_Pcode2,0)-1,1)</f>
        <v>#N/A</v>
      </c>
      <c r="O48" s="98"/>
      <c r="P48" s="99" t="e">
        <f t="array" aca="1" ref="P48" ca="1">OFFSET(Tbl4_Name4,MATCH(O48,OFFSET(Tbl4_Admin3PCODE,MATCH(N48,Tbl4_PCODE3,0),1,COUNTIF(Tbl4_PCODE3,N48),1),0)-1+MATCH(N48,Tbl4_PCODE3,0)-1,1)</f>
        <v>#N/A</v>
      </c>
      <c r="Q48" s="99" t="str">
        <f ca="1">IFERROR(VLOOKUP(P48,PCODE4:LATITUDE,2,FALSE),"")</f>
        <v/>
      </c>
      <c r="R48" s="99" t="str">
        <f ca="1">IFERROR(VLOOKUP(P48,PCODE4:LONGITUDE,3,FALSE),"")</f>
        <v/>
      </c>
      <c r="S48" s="100"/>
      <c r="T48" s="100"/>
      <c r="U48" s="100"/>
      <c r="V48" s="60" t="s">
        <v>37</v>
      </c>
      <c r="W48" s="99" t="str">
        <f>IFERROR(VLOOKUP(V48,ACTIVITIES:UNIT,2,FALSE)," ")</f>
        <v># de kits et d'enfants</v>
      </c>
      <c r="X48" s="99"/>
      <c r="Y48" s="98"/>
      <c r="Z48" s="101">
        <v>300</v>
      </c>
      <c r="AA48" s="101">
        <v>214</v>
      </c>
      <c r="AB48" s="101">
        <v>52.5</v>
      </c>
      <c r="AC48" s="101">
        <v>52.5</v>
      </c>
      <c r="AD48" s="101"/>
      <c r="AE48" s="102"/>
      <c r="AF48" s="36" t="s">
        <v>1330</v>
      </c>
      <c r="AG48" s="107">
        <v>42018</v>
      </c>
      <c r="AH48" s="107">
        <v>42368</v>
      </c>
      <c r="AI48" s="101"/>
    </row>
    <row r="49" spans="1:35" ht="15" hidden="1" customHeight="1">
      <c r="A49" s="97"/>
      <c r="B49" s="90">
        <v>42154</v>
      </c>
      <c r="C49" s="98" t="s">
        <v>2</v>
      </c>
      <c r="D49" s="99" t="str">
        <f>IFERROR(VLOOKUP(C49,ORG_LIST:ACRO,2,FALSE)," ")</f>
        <v>SCI</v>
      </c>
      <c r="E49" s="99" t="str">
        <f>IFERROR(VLOOKUP(C49,ORG_LIST:TYPEORG,3,FALSE)," ")</f>
        <v>ONG internationale</v>
      </c>
      <c r="F49" s="98" t="s">
        <v>2</v>
      </c>
      <c r="G49" s="98" t="s">
        <v>2</v>
      </c>
      <c r="H49" s="37" t="s">
        <v>1334</v>
      </c>
      <c r="I49" s="100" t="s">
        <v>683</v>
      </c>
      <c r="J49" s="99" t="str">
        <f>INDEX(TblAdmin1[Admin1 PCODE],MATCH(I49,TblAdmin1[Admin1],0),1)</f>
        <v>CD91</v>
      </c>
      <c r="K49" s="100" t="s">
        <v>861</v>
      </c>
      <c r="L49" s="99" t="str">
        <f t="array" aca="1" ref="L49" ca="1">OFFSET(Tbl2_Name2,MATCH(K49,OFFSET(Tbl2_RegionPCODE,MATCH(J49,Tbl2_Pcode1,0),1,COUNTIF(Tbl2_Pcode1,J49),1),0)-1+MATCH(J49,Tbl2_Pcode1,0)-1,1)</f>
        <v>CD9101</v>
      </c>
      <c r="M49" s="100"/>
      <c r="N49" s="99" t="e">
        <f t="array" aca="1" ref="N49" ca="1">OFFSET(Tbl3_Name3,MATCH(M49,OFFSET(Tbl3_Admin2PCODE,MATCH(L49,Tbl3_Pcode2,0),1,COUNTIF(Tbl3_Pcode2,L49),1),0)-1+MATCH(L49,Tbl3_Pcode2,0)-1,1)</f>
        <v>#N/A</v>
      </c>
      <c r="O49" s="98"/>
      <c r="P49" s="99" t="e">
        <f t="array" aca="1" ref="P49" ca="1">OFFSET(Tbl4_Name4,MATCH(O49,OFFSET(Tbl4_Admin3PCODE,MATCH(N49,Tbl4_PCODE3,0),1,COUNTIF(Tbl4_PCODE3,N49),1),0)-1+MATCH(N49,Tbl4_PCODE3,0)-1,1)</f>
        <v>#N/A</v>
      </c>
      <c r="Q49" s="99" t="str">
        <f ca="1">IFERROR(VLOOKUP(P49,PCODE4:LATITUDE,2,FALSE),"")</f>
        <v/>
      </c>
      <c r="R49" s="99" t="str">
        <f ca="1">IFERROR(VLOOKUP(P49,PCODE4:LONGITUDE,3,FALSE),"")</f>
        <v/>
      </c>
      <c r="S49" s="100"/>
      <c r="T49" s="100"/>
      <c r="U49" s="100"/>
      <c r="V49" s="60" t="s">
        <v>37</v>
      </c>
      <c r="W49" s="99" t="str">
        <f>IFERROR(VLOOKUP(V49,ACTIVITIES:UNIT,2,FALSE)," ")</f>
        <v># de kits et d'enfants</v>
      </c>
      <c r="X49" s="99"/>
      <c r="Y49" s="98"/>
      <c r="Z49" s="101">
        <v>250</v>
      </c>
      <c r="AA49" s="101">
        <v>223</v>
      </c>
      <c r="AB49" s="101">
        <v>70</v>
      </c>
      <c r="AC49" s="101">
        <v>70</v>
      </c>
      <c r="AD49" s="101"/>
      <c r="AE49" s="102"/>
      <c r="AF49" s="36" t="s">
        <v>1330</v>
      </c>
      <c r="AG49" s="107">
        <v>42018</v>
      </c>
      <c r="AH49" s="107">
        <v>42368</v>
      </c>
      <c r="AI49" s="101"/>
    </row>
    <row r="50" spans="1:35" ht="15" hidden="1" customHeight="1">
      <c r="A50" s="97"/>
      <c r="B50" s="90">
        <v>42154</v>
      </c>
      <c r="C50" s="98" t="s">
        <v>2</v>
      </c>
      <c r="D50" s="99" t="str">
        <f>IFERROR(VLOOKUP(C50,ORG_LIST:ACRO,2,FALSE)," ")</f>
        <v>SCI</v>
      </c>
      <c r="E50" s="99" t="str">
        <f>IFERROR(VLOOKUP(C50,ORG_LIST:TYPEORG,3,FALSE)," ")</f>
        <v>ONG internationale</v>
      </c>
      <c r="F50" s="98" t="s">
        <v>2</v>
      </c>
      <c r="G50" s="98" t="s">
        <v>2</v>
      </c>
      <c r="H50" s="37" t="s">
        <v>1334</v>
      </c>
      <c r="I50" s="100" t="s">
        <v>683</v>
      </c>
      <c r="J50" s="99" t="str">
        <f>INDEX(TblAdmin1[Admin1 PCODE],MATCH(I50,TblAdmin1[Admin1],0),1)</f>
        <v>CD91</v>
      </c>
      <c r="K50" s="100" t="s">
        <v>867</v>
      </c>
      <c r="L50" s="99" t="str">
        <f t="array" aca="1" ref="L50" ca="1">OFFSET(Tbl2_Name2,MATCH(K50,OFFSET(Tbl2_RegionPCODE,MATCH(J50,Tbl2_Pcode1,0),1,COUNTIF(Tbl2_Pcode1,J50),1),0)-1+MATCH(J50,Tbl2_Pcode1,0)-1,1)</f>
        <v>CD9103</v>
      </c>
      <c r="M50" s="100"/>
      <c r="N50" s="99" t="e">
        <f t="array" aca="1" ref="N50" ca="1">OFFSET(Tbl3_Name3,MATCH(M50,OFFSET(Tbl3_Admin2PCODE,MATCH(L50,Tbl3_Pcode2,0),1,COUNTIF(Tbl3_Pcode2,L50),1),0)-1+MATCH(L50,Tbl3_Pcode2,0)-1,1)</f>
        <v>#N/A</v>
      </c>
      <c r="O50" s="98"/>
      <c r="P50" s="99" t="e">
        <f t="array" aca="1" ref="P50" ca="1">OFFSET(Tbl4_Name4,MATCH(O50,OFFSET(Tbl4_Admin3PCODE,MATCH(N50,Tbl4_PCODE3,0),1,COUNTIF(Tbl4_PCODE3,N50),1),0)-1+MATCH(N50,Tbl4_PCODE3,0)-1,1)</f>
        <v>#N/A</v>
      </c>
      <c r="Q50" s="99" t="str">
        <f ca="1">IFERROR(VLOOKUP(P50,PCODE4:LATITUDE,2,FALSE),"")</f>
        <v/>
      </c>
      <c r="R50" s="99" t="str">
        <f ca="1">IFERROR(VLOOKUP(P50,PCODE4:LONGITUDE,3,FALSE),"")</f>
        <v/>
      </c>
      <c r="S50" s="100"/>
      <c r="T50" s="100"/>
      <c r="U50" s="100"/>
      <c r="V50" s="60" t="s">
        <v>37</v>
      </c>
      <c r="W50" s="99" t="str">
        <f>IFERROR(VLOOKUP(V50,ACTIVITIES:UNIT,2,FALSE)," ")</f>
        <v># de kits et d'enfants</v>
      </c>
      <c r="X50" s="99"/>
      <c r="Y50" s="98"/>
      <c r="Z50" s="101">
        <v>150</v>
      </c>
      <c r="AA50" s="101">
        <v>137</v>
      </c>
      <c r="AB50" s="101">
        <v>35</v>
      </c>
      <c r="AC50" s="101">
        <v>35</v>
      </c>
      <c r="AD50" s="101"/>
      <c r="AE50" s="102"/>
      <c r="AF50" s="36" t="s">
        <v>1330</v>
      </c>
      <c r="AG50" s="107">
        <v>42018</v>
      </c>
      <c r="AH50" s="107">
        <v>42368</v>
      </c>
      <c r="AI50" s="101"/>
    </row>
    <row r="51" spans="1:35" ht="15" hidden="1" customHeight="1">
      <c r="A51" s="97"/>
      <c r="B51" s="90">
        <v>42154</v>
      </c>
      <c r="C51" s="98" t="s">
        <v>2</v>
      </c>
      <c r="D51" s="99" t="str">
        <f>IFERROR(VLOOKUP(C51,ORG_LIST:ACRO,2,FALSE)," ")</f>
        <v>SCI</v>
      </c>
      <c r="E51" s="99" t="str">
        <f>IFERROR(VLOOKUP(C51,ORG_LIST:TYPEORG,3,FALSE)," ")</f>
        <v>ONG internationale</v>
      </c>
      <c r="F51" s="98" t="s">
        <v>2</v>
      </c>
      <c r="G51" s="98" t="s">
        <v>2</v>
      </c>
      <c r="H51" s="37" t="s">
        <v>1334</v>
      </c>
      <c r="I51" s="100" t="s">
        <v>684</v>
      </c>
      <c r="J51" s="99" t="str">
        <f>INDEX(TblAdmin1[Admin1 PCODE],MATCH(I51,TblAdmin1[Admin1],0),1)</f>
        <v>CD82</v>
      </c>
      <c r="K51" s="100" t="s">
        <v>871</v>
      </c>
      <c r="L51" s="99" t="str">
        <f t="array" aca="1" ref="L51" ca="1">OFFSET(Tbl2_Name2,MATCH(K51,OFFSET(Tbl2_RegionPCODE,MATCH(J51,Tbl2_Pcode1,0),1,COUNTIF(Tbl2_Pcode1,J51),1),0)-1+MATCH(J51,Tbl2_Pcode1,0)-1,1)</f>
        <v>CD8209</v>
      </c>
      <c r="M51" s="100"/>
      <c r="N51" s="99" t="e">
        <f t="array" aca="1" ref="N51" ca="1">OFFSET(Tbl3_Name3,MATCH(M51,OFFSET(Tbl3_Admin2PCODE,MATCH(L51,Tbl3_Pcode2,0),1,COUNTIF(Tbl3_Pcode2,L51),1),0)-1+MATCH(L51,Tbl3_Pcode2,0)-1,1)</f>
        <v>#N/A</v>
      </c>
      <c r="O51" s="98"/>
      <c r="P51" s="99" t="e">
        <f t="array" aca="1" ref="P51" ca="1">OFFSET(Tbl4_Name4,MATCH(O51,OFFSET(Tbl4_Admin3PCODE,MATCH(N51,Tbl4_PCODE3,0),1,COUNTIF(Tbl4_PCODE3,N51),1),0)-1+MATCH(N51,Tbl4_PCODE3,0)-1,1)</f>
        <v>#N/A</v>
      </c>
      <c r="Q51" s="99" t="str">
        <f ca="1">IFERROR(VLOOKUP(P51,PCODE4:LATITUDE,2,FALSE),"")</f>
        <v/>
      </c>
      <c r="R51" s="99" t="str">
        <f ca="1">IFERROR(VLOOKUP(P51,PCODE4:LONGITUDE,3,FALSE),"")</f>
        <v/>
      </c>
      <c r="S51" s="100"/>
      <c r="T51" s="100"/>
      <c r="U51" s="100"/>
      <c r="V51" s="60" t="s">
        <v>37</v>
      </c>
      <c r="W51" s="99" t="str">
        <f>IFERROR(VLOOKUP(V51,ACTIVITIES:UNIT,2,FALSE)," ")</f>
        <v># de kits et d'enfants</v>
      </c>
      <c r="X51" s="99"/>
      <c r="Y51" s="98"/>
      <c r="Z51" s="101">
        <v>500</v>
      </c>
      <c r="AA51" s="101">
        <v>484</v>
      </c>
      <c r="AB51" s="101">
        <v>52.5</v>
      </c>
      <c r="AC51" s="101">
        <v>52.5</v>
      </c>
      <c r="AD51" s="101"/>
      <c r="AE51" s="102"/>
      <c r="AF51" s="36" t="s">
        <v>1330</v>
      </c>
      <c r="AG51" s="107">
        <v>42018</v>
      </c>
      <c r="AH51" s="107">
        <v>42368</v>
      </c>
      <c r="AI51" s="101"/>
    </row>
    <row r="52" spans="1:35" ht="15" hidden="1" customHeight="1">
      <c r="A52" s="97"/>
      <c r="B52" s="90">
        <v>42154</v>
      </c>
      <c r="C52" s="98" t="s">
        <v>2</v>
      </c>
      <c r="D52" s="99" t="str">
        <f>IFERROR(VLOOKUP(C52,ORG_LIST:ACRO,2,FALSE)," ")</f>
        <v>SCI</v>
      </c>
      <c r="E52" s="99" t="str">
        <f>IFERROR(VLOOKUP(C52,ORG_LIST:TYPEORG,3,FALSE)," ")</f>
        <v>ONG internationale</v>
      </c>
      <c r="F52" s="98" t="s">
        <v>2</v>
      </c>
      <c r="G52" s="98" t="s">
        <v>2</v>
      </c>
      <c r="H52" s="37" t="s">
        <v>1334</v>
      </c>
      <c r="I52" s="100" t="s">
        <v>684</v>
      </c>
      <c r="J52" s="99" t="str">
        <f>INDEX(TblAdmin1[Admin1 PCODE],MATCH(I52,TblAdmin1[Admin1],0),1)</f>
        <v>CD82</v>
      </c>
      <c r="K52" s="100" t="s">
        <v>877</v>
      </c>
      <c r="L52" s="99" t="str">
        <f t="array" aca="1" ref="L52" ca="1">OFFSET(Tbl2_Name2,MATCH(K52,OFFSET(Tbl2_RegionPCODE,MATCH(J52,Tbl2_Pcode1,0),1,COUNTIF(Tbl2_Pcode1,J52),1),0)-1+MATCH(J52,Tbl2_Pcode1,0)-1,1)</f>
        <v>CD8201</v>
      </c>
      <c r="M52" s="100"/>
      <c r="N52" s="99" t="e">
        <f t="array" aca="1" ref="N52" ca="1">OFFSET(Tbl3_Name3,MATCH(M52,OFFSET(Tbl3_Admin2PCODE,MATCH(L52,Tbl3_Pcode2,0),1,COUNTIF(Tbl3_Pcode2,L52),1),0)-1+MATCH(L52,Tbl3_Pcode2,0)-1,1)</f>
        <v>#N/A</v>
      </c>
      <c r="O52" s="98"/>
      <c r="P52" s="99" t="e">
        <f t="array" aca="1" ref="P52" ca="1">OFFSET(Tbl4_Name4,MATCH(O52,OFFSET(Tbl4_Admin3PCODE,MATCH(N52,Tbl4_PCODE3,0),1,COUNTIF(Tbl4_PCODE3,N52),1),0)-1+MATCH(N52,Tbl4_PCODE3,0)-1,1)</f>
        <v>#N/A</v>
      </c>
      <c r="Q52" s="99" t="str">
        <f ca="1">IFERROR(VLOOKUP(P52,PCODE4:LATITUDE,2,FALSE),"")</f>
        <v/>
      </c>
      <c r="R52" s="99" t="str">
        <f ca="1">IFERROR(VLOOKUP(P52,PCODE4:LONGITUDE,3,FALSE),"")</f>
        <v/>
      </c>
      <c r="S52" s="100"/>
      <c r="T52" s="100"/>
      <c r="U52" s="100"/>
      <c r="V52" s="60" t="s">
        <v>37</v>
      </c>
      <c r="W52" s="99" t="str">
        <f>IFERROR(VLOOKUP(V52,ACTIVITIES:UNIT,2,FALSE)," ")</f>
        <v># de kits et d'enfants</v>
      </c>
      <c r="X52" s="99"/>
      <c r="Y52" s="98"/>
      <c r="Z52" s="101">
        <v>400</v>
      </c>
      <c r="AA52" s="101">
        <v>377</v>
      </c>
      <c r="AB52" s="101">
        <v>52.5</v>
      </c>
      <c r="AC52" s="101">
        <v>52.5</v>
      </c>
      <c r="AD52" s="101"/>
      <c r="AE52" s="102"/>
      <c r="AF52" s="36" t="s">
        <v>1330</v>
      </c>
      <c r="AG52" s="107">
        <v>42018</v>
      </c>
      <c r="AH52" s="107">
        <v>42368</v>
      </c>
      <c r="AI52" s="101"/>
    </row>
    <row r="53" spans="1:35" ht="15" hidden="1" customHeight="1">
      <c r="A53" s="97"/>
      <c r="B53" s="90">
        <v>42154</v>
      </c>
      <c r="C53" s="98" t="s">
        <v>2</v>
      </c>
      <c r="D53" s="99" t="str">
        <f>IFERROR(VLOOKUP(C53,ORG_LIST:ACRO,2,FALSE)," ")</f>
        <v>SCI</v>
      </c>
      <c r="E53" s="99" t="str">
        <f>IFERROR(VLOOKUP(C53,ORG_LIST:TYPEORG,3,FALSE)," ")</f>
        <v>ONG internationale</v>
      </c>
      <c r="F53" s="98" t="s">
        <v>2</v>
      </c>
      <c r="G53" s="98" t="s">
        <v>2</v>
      </c>
      <c r="H53" s="37" t="s">
        <v>1334</v>
      </c>
      <c r="I53" s="100" t="s">
        <v>678</v>
      </c>
      <c r="J53" s="99" t="str">
        <f>INDEX(TblAdmin1[Admin1 PCODE],MATCH(I53,TblAdmin1[Admin1],0),1)</f>
        <v>CD71</v>
      </c>
      <c r="K53" s="100" t="s">
        <v>877</v>
      </c>
      <c r="L53" s="99" t="e">
        <f t="array" aca="1" ref="L53" ca="1">OFFSET(Tbl2_Name2,MATCH(K53,OFFSET(Tbl2_RegionPCODE,MATCH(J53,Tbl2_Pcode1,0),1,COUNTIF(Tbl2_Pcode1,J53),1),0)-1+MATCH(J53,Tbl2_Pcode1,0)-1,1)</f>
        <v>#N/A</v>
      </c>
      <c r="M53" s="100"/>
      <c r="N53" s="99" t="e">
        <f t="array" aca="1" ref="N53" ca="1">OFFSET(Tbl3_Name3,MATCH(M53,OFFSET(Tbl3_Admin2PCODE,MATCH(L53,Tbl3_Pcode2,0),1,COUNTIF(Tbl3_Pcode2,L53),1),0)-1+MATCH(L53,Tbl3_Pcode2,0)-1,1)</f>
        <v>#N/A</v>
      </c>
      <c r="O53" s="98"/>
      <c r="P53" s="99" t="e">
        <f t="array" aca="1" ref="P53" ca="1">OFFSET(Tbl4_Name4,MATCH(O53,OFFSET(Tbl4_Admin3PCODE,MATCH(N53,Tbl4_PCODE3,0),1,COUNTIF(Tbl4_PCODE3,N53),1),0)-1+MATCH(N53,Tbl4_PCODE3,0)-1,1)</f>
        <v>#N/A</v>
      </c>
      <c r="Q53" s="99" t="str">
        <f ca="1">IFERROR(VLOOKUP(P53,PCODE4:LATITUDE,2,FALSE),"")</f>
        <v/>
      </c>
      <c r="R53" s="99" t="str">
        <f ca="1">IFERROR(VLOOKUP(P53,PCODE4:LONGITUDE,3,FALSE),"")</f>
        <v/>
      </c>
      <c r="S53" s="100"/>
      <c r="T53" s="100"/>
      <c r="U53" s="100"/>
      <c r="V53" s="60" t="s">
        <v>37</v>
      </c>
      <c r="W53" s="99" t="str">
        <f>IFERROR(VLOOKUP(V53,ACTIVITIES:UNIT,2,FALSE)," ")</f>
        <v># de kits et d'enfants</v>
      </c>
      <c r="X53" s="99"/>
      <c r="Y53" s="98"/>
      <c r="Z53" s="101">
        <v>450</v>
      </c>
      <c r="AA53" s="101">
        <v>463.1</v>
      </c>
      <c r="AB53" s="101">
        <v>35</v>
      </c>
      <c r="AC53" s="101">
        <v>35</v>
      </c>
      <c r="AD53" s="101"/>
      <c r="AE53" s="102"/>
      <c r="AF53" s="36" t="s">
        <v>1330</v>
      </c>
      <c r="AG53" s="107">
        <v>42018</v>
      </c>
      <c r="AH53" s="107">
        <v>42368</v>
      </c>
      <c r="AI53" s="101"/>
    </row>
    <row r="54" spans="1:35" ht="15" hidden="1" customHeight="1">
      <c r="A54" s="97"/>
      <c r="B54" s="90">
        <v>42154</v>
      </c>
      <c r="C54" s="98" t="s">
        <v>2</v>
      </c>
      <c r="D54" s="99" t="str">
        <f>IFERROR(VLOOKUP(C54,ORG_LIST:ACRO,2,FALSE)," ")</f>
        <v>SCI</v>
      </c>
      <c r="E54" s="99" t="str">
        <f>IFERROR(VLOOKUP(C54,ORG_LIST:TYPEORG,3,FALSE)," ")</f>
        <v>ONG internationale</v>
      </c>
      <c r="F54" s="98" t="s">
        <v>2</v>
      </c>
      <c r="G54" s="98" t="s">
        <v>2</v>
      </c>
      <c r="H54" s="37" t="s">
        <v>1334</v>
      </c>
      <c r="I54" s="100" t="s">
        <v>692</v>
      </c>
      <c r="J54" s="99" t="str">
        <f>INDEX(TblAdmin1[Admin1 PCODE],MATCH(I54,TblAdmin1[Admin1],0),1)</f>
        <v>CD63</v>
      </c>
      <c r="K54" s="100" t="s">
        <v>1031</v>
      </c>
      <c r="L54" s="99" t="str">
        <f t="array" aca="1" ref="L54" ca="1">OFFSET(Tbl2_Name2,MATCH(K54,OFFSET(Tbl2_RegionPCODE,MATCH(J54,Tbl2_Pcode1,0),1,COUNTIF(Tbl2_Pcode1,J54),1),0)-1+MATCH(J54,Tbl2_Pcode1,0)-1,1)</f>
        <v>CD6312</v>
      </c>
      <c r="M54" s="100"/>
      <c r="N54" s="99" t="e">
        <f t="array" aca="1" ref="N54" ca="1">OFFSET(Tbl3_Name3,MATCH(M54,OFFSET(Tbl3_Admin2PCODE,MATCH(L54,Tbl3_Pcode2,0),1,COUNTIF(Tbl3_Pcode2,L54),1),0)-1+MATCH(L54,Tbl3_Pcode2,0)-1,1)</f>
        <v>#N/A</v>
      </c>
      <c r="O54" s="98"/>
      <c r="P54" s="99" t="e">
        <f t="array" aca="1" ref="P54" ca="1">OFFSET(Tbl4_Name4,MATCH(O54,OFFSET(Tbl4_Admin3PCODE,MATCH(N54,Tbl4_PCODE3,0),1,COUNTIF(Tbl4_PCODE3,N54),1),0)-1+MATCH(N54,Tbl4_PCODE3,0)-1,1)</f>
        <v>#N/A</v>
      </c>
      <c r="Q54" s="99" t="str">
        <f ca="1">IFERROR(VLOOKUP(P54,PCODE4:LATITUDE,2,FALSE),"")</f>
        <v/>
      </c>
      <c r="R54" s="99" t="str">
        <f ca="1">IFERROR(VLOOKUP(P54,PCODE4:LONGITUDE,3,FALSE),"")</f>
        <v/>
      </c>
      <c r="S54" s="100"/>
      <c r="T54" s="100"/>
      <c r="U54" s="100"/>
      <c r="V54" s="60" t="s">
        <v>37</v>
      </c>
      <c r="W54" s="99" t="str">
        <f>IFERROR(VLOOKUP(V54,ACTIVITIES:UNIT,2,FALSE)," ")</f>
        <v># de kits et d'enfants</v>
      </c>
      <c r="X54" s="99"/>
      <c r="Y54" s="98"/>
      <c r="Z54" s="101">
        <v>550</v>
      </c>
      <c r="AA54" s="101">
        <v>521.79999999999995</v>
      </c>
      <c r="AB54" s="101">
        <v>122.5</v>
      </c>
      <c r="AC54" s="101">
        <v>122.5</v>
      </c>
      <c r="AD54" s="101"/>
      <c r="AE54" s="102"/>
      <c r="AF54" s="36" t="s">
        <v>1330</v>
      </c>
      <c r="AG54" s="107">
        <v>42018</v>
      </c>
      <c r="AH54" s="107">
        <v>42368</v>
      </c>
      <c r="AI54" s="101"/>
    </row>
    <row r="55" spans="1:35" ht="15" hidden="1" customHeight="1">
      <c r="A55" s="97"/>
      <c r="B55" s="90">
        <v>42154</v>
      </c>
      <c r="C55" s="98" t="s">
        <v>2</v>
      </c>
      <c r="D55" s="99" t="str">
        <f>IFERROR(VLOOKUP(C55,ORG_LIST:ACRO,2,FALSE)," ")</f>
        <v>SCI</v>
      </c>
      <c r="E55" s="99" t="str">
        <f>IFERROR(VLOOKUP(C55,ORG_LIST:TYPEORG,3,FALSE)," ")</f>
        <v>ONG internationale</v>
      </c>
      <c r="F55" s="98" t="s">
        <v>2</v>
      </c>
      <c r="G55" s="98" t="s">
        <v>2</v>
      </c>
      <c r="H55" s="37" t="s">
        <v>1334</v>
      </c>
      <c r="I55" s="100" t="s">
        <v>692</v>
      </c>
      <c r="J55" s="99" t="str">
        <f>INDEX(TblAdmin1[Admin1 PCODE],MATCH(I55,TblAdmin1[Admin1],0),1)</f>
        <v>CD63</v>
      </c>
      <c r="K55" s="100" t="s">
        <v>1035</v>
      </c>
      <c r="L55" s="99" t="str">
        <f t="array" aca="1" ref="L55" ca="1">OFFSET(Tbl2_Name2,MATCH(K55,OFFSET(Tbl2_RegionPCODE,MATCH(J55,Tbl2_Pcode1,0),1,COUNTIF(Tbl2_Pcode1,J55),1),0)-1+MATCH(J55,Tbl2_Pcode1,0)-1,1)</f>
        <v>CD6301</v>
      </c>
      <c r="M55" s="100"/>
      <c r="N55" s="99" t="e">
        <f t="array" aca="1" ref="N55" ca="1">OFFSET(Tbl3_Name3,MATCH(M55,OFFSET(Tbl3_Admin2PCODE,MATCH(L55,Tbl3_Pcode2,0),1,COUNTIF(Tbl3_Pcode2,L55),1),0)-1+MATCH(L55,Tbl3_Pcode2,0)-1,1)</f>
        <v>#N/A</v>
      </c>
      <c r="O55" s="98"/>
      <c r="P55" s="99" t="e">
        <f t="array" aca="1" ref="P55" ca="1">OFFSET(Tbl4_Name4,MATCH(O55,OFFSET(Tbl4_Admin3PCODE,MATCH(N55,Tbl4_PCODE3,0),1,COUNTIF(Tbl4_PCODE3,N55),1),0)-1+MATCH(N55,Tbl4_PCODE3,0)-1,1)</f>
        <v>#N/A</v>
      </c>
      <c r="Q55" s="99" t="str">
        <f ca="1">IFERROR(VLOOKUP(P55,PCODE4:LATITUDE,2,FALSE),"")</f>
        <v/>
      </c>
      <c r="R55" s="99" t="str">
        <f ca="1">IFERROR(VLOOKUP(P55,PCODE4:LONGITUDE,3,FALSE),"")</f>
        <v/>
      </c>
      <c r="S55" s="100"/>
      <c r="T55" s="100"/>
      <c r="U55" s="100"/>
      <c r="V55" s="60" t="s">
        <v>37</v>
      </c>
      <c r="W55" s="99" t="str">
        <f>IFERROR(VLOOKUP(V55,ACTIVITIES:UNIT,2,FALSE)," ")</f>
        <v># de kits et d'enfants</v>
      </c>
      <c r="X55" s="99"/>
      <c r="Y55" s="98"/>
      <c r="Z55" s="101">
        <v>600</v>
      </c>
      <c r="AA55" s="101">
        <v>580.5</v>
      </c>
      <c r="AB55" s="101">
        <v>35</v>
      </c>
      <c r="AC55" s="101">
        <v>35</v>
      </c>
      <c r="AD55" s="101"/>
      <c r="AE55" s="102"/>
      <c r="AF55" s="36" t="s">
        <v>1330</v>
      </c>
      <c r="AG55" s="107">
        <v>42018</v>
      </c>
      <c r="AH55" s="107">
        <v>42368</v>
      </c>
      <c r="AI55" s="101"/>
    </row>
    <row r="56" spans="1:35" ht="15" hidden="1" customHeight="1">
      <c r="A56" s="97"/>
      <c r="B56" s="90">
        <v>42154</v>
      </c>
      <c r="C56" s="98" t="s">
        <v>2</v>
      </c>
      <c r="D56" s="99" t="str">
        <f>IFERROR(VLOOKUP(C56,ORG_LIST:ACRO,2,FALSE)," ")</f>
        <v>SCI</v>
      </c>
      <c r="E56" s="99" t="str">
        <f>IFERROR(VLOOKUP(C56,ORG_LIST:TYPEORG,3,FALSE)," ")</f>
        <v>ONG internationale</v>
      </c>
      <c r="F56" s="98" t="s">
        <v>2</v>
      </c>
      <c r="G56" s="98" t="s">
        <v>2</v>
      </c>
      <c r="H56" s="37" t="s">
        <v>1334</v>
      </c>
      <c r="I56" s="100" t="s">
        <v>692</v>
      </c>
      <c r="J56" s="99" t="str">
        <f>INDEX(TblAdmin1[Admin1 PCODE],MATCH(I56,TblAdmin1[Admin1],0),1)</f>
        <v>CD63</v>
      </c>
      <c r="K56" s="100" t="s">
        <v>1043</v>
      </c>
      <c r="L56" s="99" t="str">
        <f t="array" aca="1" ref="L56" ca="1">OFFSET(Tbl2_Name2,MATCH(K56,OFFSET(Tbl2_RegionPCODE,MATCH(J56,Tbl2_Pcode1,0),1,COUNTIF(Tbl2_Pcode1,J56),1),0)-1+MATCH(J56,Tbl2_Pcode1,0)-1,1)</f>
        <v>CD6307</v>
      </c>
      <c r="M56" s="100"/>
      <c r="N56" s="99" t="e">
        <f t="array" aca="1" ref="N56" ca="1">OFFSET(Tbl3_Name3,MATCH(M56,OFFSET(Tbl3_Admin2PCODE,MATCH(L56,Tbl3_Pcode2,0),1,COUNTIF(Tbl3_Pcode2,L56),1),0)-1+MATCH(L56,Tbl3_Pcode2,0)-1,1)</f>
        <v>#N/A</v>
      </c>
      <c r="O56" s="98"/>
      <c r="P56" s="99" t="e">
        <f t="array" aca="1" ref="P56" ca="1">OFFSET(Tbl4_Name4,MATCH(O56,OFFSET(Tbl4_Admin3PCODE,MATCH(N56,Tbl4_PCODE3,0),1,COUNTIF(Tbl4_PCODE3,N56),1),0)-1+MATCH(N56,Tbl4_PCODE3,0)-1,1)</f>
        <v>#N/A</v>
      </c>
      <c r="Q56" s="99" t="str">
        <f ca="1">IFERROR(VLOOKUP(P56,PCODE4:LATITUDE,2,FALSE),"")</f>
        <v/>
      </c>
      <c r="R56" s="99" t="str">
        <f ca="1">IFERROR(VLOOKUP(P56,PCODE4:LONGITUDE,3,FALSE),"")</f>
        <v/>
      </c>
      <c r="S56" s="100"/>
      <c r="T56" s="100"/>
      <c r="U56" s="100"/>
      <c r="V56" s="60" t="s">
        <v>37</v>
      </c>
      <c r="W56" s="99" t="str">
        <f>IFERROR(VLOOKUP(V56,ACTIVITIES:UNIT,2,FALSE)," ")</f>
        <v># de kits et d'enfants</v>
      </c>
      <c r="X56" s="99"/>
      <c r="Y56" s="98"/>
      <c r="Z56" s="101">
        <v>700</v>
      </c>
      <c r="AA56" s="101">
        <v>639.20000000000005</v>
      </c>
      <c r="AB56" s="101">
        <v>35</v>
      </c>
      <c r="AC56" s="101">
        <v>35</v>
      </c>
      <c r="AD56" s="101"/>
      <c r="AE56" s="102"/>
      <c r="AF56" s="36" t="s">
        <v>1330</v>
      </c>
      <c r="AG56" s="107">
        <v>42018</v>
      </c>
      <c r="AH56" s="107">
        <v>42368</v>
      </c>
      <c r="AI56" s="101"/>
    </row>
    <row r="57" spans="1:35" ht="15" hidden="1" customHeight="1">
      <c r="A57" s="97"/>
      <c r="B57" s="90">
        <v>42154</v>
      </c>
      <c r="C57" s="98" t="s">
        <v>2</v>
      </c>
      <c r="D57" s="99" t="str">
        <f>IFERROR(VLOOKUP(C57,ORG_LIST:ACRO,2,FALSE)," ")</f>
        <v>SCI</v>
      </c>
      <c r="E57" s="99" t="str">
        <f>IFERROR(VLOOKUP(C57,ORG_LIST:TYPEORG,3,FALSE)," ")</f>
        <v>ONG internationale</v>
      </c>
      <c r="F57" s="98" t="s">
        <v>2</v>
      </c>
      <c r="G57" s="98" t="s">
        <v>2</v>
      </c>
      <c r="H57" s="37" t="s">
        <v>1334</v>
      </c>
      <c r="I57" s="100" t="s">
        <v>699</v>
      </c>
      <c r="J57" s="99" t="str">
        <f>INDEX(TblAdmin1[Admin1 PCODE],MATCH(I57,TblAdmin1[Admin1],0),1)</f>
        <v>CD74</v>
      </c>
      <c r="K57" s="100" t="s">
        <v>941</v>
      </c>
      <c r="L57" s="99" t="str">
        <f t="array" aca="1" ref="L57" ca="1">OFFSET(Tbl2_Name2,MATCH(K57,OFFSET(Tbl2_RegionPCODE,MATCH(J57,Tbl2_Pcode1,0),1,COUNTIF(Tbl2_Pcode1,J57),1),0)-1+MATCH(J57,Tbl2_Pcode1,0)-1,1)</f>
        <v>CD7406</v>
      </c>
      <c r="M57" s="100"/>
      <c r="N57" s="99" t="e">
        <f t="array" aca="1" ref="N57" ca="1">OFFSET(Tbl3_Name3,MATCH(M57,OFFSET(Tbl3_Admin2PCODE,MATCH(L57,Tbl3_Pcode2,0),1,COUNTIF(Tbl3_Pcode2,L57),1),0)-1+MATCH(L57,Tbl3_Pcode2,0)-1,1)</f>
        <v>#N/A</v>
      </c>
      <c r="O57" s="98"/>
      <c r="P57" s="99" t="e">
        <f t="array" aca="1" ref="P57" ca="1">OFFSET(Tbl4_Name4,MATCH(O57,OFFSET(Tbl4_Admin3PCODE,MATCH(N57,Tbl4_PCODE3,0),1,COUNTIF(Tbl4_PCODE3,N57),1),0)-1+MATCH(N57,Tbl4_PCODE3,0)-1,1)</f>
        <v>#N/A</v>
      </c>
      <c r="Q57" s="99" t="str">
        <f ca="1">IFERROR(VLOOKUP(P57,PCODE4:LATITUDE,2,FALSE),"")</f>
        <v/>
      </c>
      <c r="R57" s="99" t="str">
        <f ca="1">IFERROR(VLOOKUP(P57,PCODE4:LONGITUDE,3,FALSE),"")</f>
        <v/>
      </c>
      <c r="S57" s="100"/>
      <c r="T57" s="100"/>
      <c r="U57" s="100"/>
      <c r="V57" s="60" t="s">
        <v>37</v>
      </c>
      <c r="W57" s="99" t="str">
        <f>IFERROR(VLOOKUP(V57,ACTIVITIES:UNIT,2,FALSE)," ")</f>
        <v># de kits et d'enfants</v>
      </c>
      <c r="X57" s="99"/>
      <c r="Y57" s="98"/>
      <c r="Z57" s="101">
        <v>700</v>
      </c>
      <c r="AA57" s="101">
        <v>697.9</v>
      </c>
      <c r="AB57" s="101">
        <v>35</v>
      </c>
      <c r="AC57" s="101">
        <v>35</v>
      </c>
      <c r="AD57" s="101"/>
      <c r="AE57" s="102"/>
      <c r="AF57" s="36" t="s">
        <v>1330</v>
      </c>
      <c r="AG57" s="107">
        <v>42018</v>
      </c>
      <c r="AH57" s="107">
        <v>42368</v>
      </c>
      <c r="AI57" s="101"/>
    </row>
    <row r="58" spans="1:35" ht="15" hidden="1" customHeight="1">
      <c r="A58" s="97"/>
      <c r="B58" s="90">
        <v>42154</v>
      </c>
      <c r="C58" s="98" t="s">
        <v>2</v>
      </c>
      <c r="D58" s="99" t="str">
        <f>IFERROR(VLOOKUP(C58,ORG_LIST:ACRO,2,FALSE)," ")</f>
        <v>SCI</v>
      </c>
      <c r="E58" s="99" t="str">
        <f>IFERROR(VLOOKUP(C58,ORG_LIST:TYPEORG,3,FALSE)," ")</f>
        <v>ONG internationale</v>
      </c>
      <c r="F58" s="98" t="s">
        <v>2</v>
      </c>
      <c r="G58" s="98" t="s">
        <v>2</v>
      </c>
      <c r="H58" s="37" t="s">
        <v>1334</v>
      </c>
      <c r="I58" s="100" t="s">
        <v>699</v>
      </c>
      <c r="J58" s="99" t="str">
        <f>INDEX(TblAdmin1[Admin1 PCODE],MATCH(I58,TblAdmin1[Admin1],0),1)</f>
        <v>CD74</v>
      </c>
      <c r="K58" s="100" t="s">
        <v>905</v>
      </c>
      <c r="L58" s="99" t="str">
        <f t="array" aca="1" ref="L58" ca="1">OFFSET(Tbl2_Name2,MATCH(K58,OFFSET(Tbl2_RegionPCODE,MATCH(J58,Tbl2_Pcode1,0),1,COUNTIF(Tbl2_Pcode1,J58),1),0)-1+MATCH(J58,Tbl2_Pcode1,0)-1,1)</f>
        <v>CD7401</v>
      </c>
      <c r="M58" s="100"/>
      <c r="N58" s="99" t="e">
        <f t="array" aca="1" ref="N58" ca="1">OFFSET(Tbl3_Name3,MATCH(M58,OFFSET(Tbl3_Admin2PCODE,MATCH(L58,Tbl3_Pcode2,0),1,COUNTIF(Tbl3_Pcode2,L58),1),0)-1+MATCH(L58,Tbl3_Pcode2,0)-1,1)</f>
        <v>#N/A</v>
      </c>
      <c r="O58" s="98"/>
      <c r="P58" s="99" t="e">
        <f t="array" aca="1" ref="P58" ca="1">OFFSET(Tbl4_Name4,MATCH(O58,OFFSET(Tbl4_Admin3PCODE,MATCH(N58,Tbl4_PCODE3,0),1,COUNTIF(Tbl4_PCODE3,N58),1),0)-1+MATCH(N58,Tbl4_PCODE3,0)-1,1)</f>
        <v>#N/A</v>
      </c>
      <c r="Q58" s="99" t="str">
        <f ca="1">IFERROR(VLOOKUP(P58,PCODE4:LATITUDE,2,FALSE),"")</f>
        <v/>
      </c>
      <c r="R58" s="99" t="str">
        <f ca="1">IFERROR(VLOOKUP(P58,PCODE4:LONGITUDE,3,FALSE),"")</f>
        <v/>
      </c>
      <c r="S58" s="100"/>
      <c r="T58" s="100"/>
      <c r="U58" s="100"/>
      <c r="V58" s="60" t="s">
        <v>37</v>
      </c>
      <c r="W58" s="99" t="str">
        <f>IFERROR(VLOOKUP(V58,ACTIVITIES:UNIT,2,FALSE)," ")</f>
        <v># de kits et d'enfants</v>
      </c>
      <c r="X58" s="99"/>
      <c r="Y58" s="98"/>
      <c r="Z58" s="101">
        <v>800</v>
      </c>
      <c r="AA58" s="101">
        <v>756.6</v>
      </c>
      <c r="AB58" s="101">
        <v>35</v>
      </c>
      <c r="AC58" s="101">
        <v>35</v>
      </c>
      <c r="AD58" s="101"/>
      <c r="AE58" s="102"/>
      <c r="AF58" s="36" t="s">
        <v>1330</v>
      </c>
      <c r="AG58" s="107">
        <v>42018</v>
      </c>
      <c r="AH58" s="107">
        <v>42368</v>
      </c>
      <c r="AI58" s="101"/>
    </row>
    <row r="59" spans="1:35" ht="15" hidden="1" customHeight="1">
      <c r="A59" s="97"/>
      <c r="B59" s="90">
        <v>42154</v>
      </c>
      <c r="C59" s="98" t="s">
        <v>2</v>
      </c>
      <c r="D59" s="99" t="str">
        <f>IFERROR(VLOOKUP(C59,ORG_LIST:ACRO,2,FALSE)," ")</f>
        <v>SCI</v>
      </c>
      <c r="E59" s="99" t="str">
        <f>IFERROR(VLOOKUP(C59,ORG_LIST:TYPEORG,3,FALSE)," ")</f>
        <v>ONG internationale</v>
      </c>
      <c r="F59" s="98" t="s">
        <v>2</v>
      </c>
      <c r="G59" s="98" t="s">
        <v>2</v>
      </c>
      <c r="H59" s="37" t="s">
        <v>1334</v>
      </c>
      <c r="I59" s="100" t="s">
        <v>699</v>
      </c>
      <c r="J59" s="99" t="str">
        <f>INDEX(TblAdmin1[Admin1 PCODE],MATCH(I59,TblAdmin1[Admin1],0),1)</f>
        <v>CD74</v>
      </c>
      <c r="K59" s="100" t="s">
        <v>965</v>
      </c>
      <c r="L59" s="99" t="str">
        <f t="array" aca="1" ref="L59" ca="1">OFFSET(Tbl2_Name2,MATCH(K59,OFFSET(Tbl2_RegionPCODE,MATCH(J59,Tbl2_Pcode1,0),1,COUNTIF(Tbl2_Pcode1,J59),1),0)-1+MATCH(J59,Tbl2_Pcode1,0)-1,1)</f>
        <v>CD7410</v>
      </c>
      <c r="M59" s="100"/>
      <c r="N59" s="99" t="e">
        <f t="array" aca="1" ref="N59" ca="1">OFFSET(Tbl3_Name3,MATCH(M59,OFFSET(Tbl3_Admin2PCODE,MATCH(L59,Tbl3_Pcode2,0),1,COUNTIF(Tbl3_Pcode2,L59),1),0)-1+MATCH(L59,Tbl3_Pcode2,0)-1,1)</f>
        <v>#N/A</v>
      </c>
      <c r="O59" s="98"/>
      <c r="P59" s="99" t="e">
        <f t="array" aca="1" ref="P59" ca="1">OFFSET(Tbl4_Name4,MATCH(O59,OFFSET(Tbl4_Admin3PCODE,MATCH(N59,Tbl4_PCODE3,0),1,COUNTIF(Tbl4_PCODE3,N59),1),0)-1+MATCH(N59,Tbl4_PCODE3,0)-1,1)</f>
        <v>#N/A</v>
      </c>
      <c r="Q59" s="99" t="str">
        <f ca="1">IFERROR(VLOOKUP(P59,PCODE4:LATITUDE,2,FALSE),"")</f>
        <v/>
      </c>
      <c r="R59" s="99" t="str">
        <f ca="1">IFERROR(VLOOKUP(P59,PCODE4:LONGITUDE,3,FALSE),"")</f>
        <v/>
      </c>
      <c r="S59" s="100"/>
      <c r="T59" s="100"/>
      <c r="U59" s="100"/>
      <c r="V59" s="60" t="s">
        <v>37</v>
      </c>
      <c r="W59" s="99" t="str">
        <f>IFERROR(VLOOKUP(V59,ACTIVITIES:UNIT,2,FALSE)," ")</f>
        <v># de kits et d'enfants</v>
      </c>
      <c r="X59" s="99"/>
      <c r="Y59" s="98"/>
      <c r="Z59" s="101">
        <v>850</v>
      </c>
      <c r="AA59" s="101">
        <v>815.3</v>
      </c>
      <c r="AB59" s="101">
        <v>35</v>
      </c>
      <c r="AC59" s="101">
        <v>35</v>
      </c>
      <c r="AD59" s="101"/>
      <c r="AE59" s="102"/>
      <c r="AF59" s="36" t="s">
        <v>1330</v>
      </c>
      <c r="AG59" s="107">
        <v>42018</v>
      </c>
      <c r="AH59" s="107">
        <v>42368</v>
      </c>
      <c r="AI59" s="101"/>
    </row>
    <row r="60" spans="1:35" ht="15" hidden="1" customHeight="1">
      <c r="A60" s="97"/>
      <c r="B60" s="90">
        <v>42154</v>
      </c>
      <c r="C60" s="98" t="s">
        <v>1164</v>
      </c>
      <c r="D60" s="99" t="str">
        <f>IFERROR(VLOOKUP(C60,ORG_LIST:ACRO,2,FALSE)," ")</f>
        <v>ADRA</v>
      </c>
      <c r="E60" s="99" t="str">
        <f>IFERROR(VLOOKUP(C60,ORG_LIST:TYPEORG,3,FALSE)," ")</f>
        <v>ONG internationale</v>
      </c>
      <c r="F60" s="99" t="s">
        <v>1164</v>
      </c>
      <c r="G60" s="100" t="s">
        <v>1239</v>
      </c>
      <c r="H60" s="37" t="s">
        <v>73</v>
      </c>
      <c r="I60" s="100" t="s">
        <v>682</v>
      </c>
      <c r="J60" s="99" t="str">
        <f>INDEX(TblAdmin1[Admin1 PCODE],MATCH(I60,TblAdmin1[Admin1],0),1)</f>
        <v>CD92</v>
      </c>
      <c r="K60" s="100" t="s">
        <v>846</v>
      </c>
      <c r="L60" s="99" t="str">
        <f t="array" aca="1" ref="L60" ca="1">OFFSET(Tbl2_Name2,MATCH(K60,OFFSET(Tbl2_RegionPCODE,MATCH(J60,Tbl2_Pcode1,0),1,COUNTIF(Tbl2_Pcode1,J60),1),0)-1+MATCH(J60,Tbl2_Pcode1,0)-1,1)</f>
        <v>CD9202</v>
      </c>
      <c r="M60" s="100"/>
      <c r="N60" s="99" t="e">
        <f t="array" aca="1" ref="N60" ca="1">OFFSET(Tbl3_Name3,MATCH(M60,OFFSET(Tbl3_Admin2PCODE,MATCH(L60,Tbl3_Pcode2,0),1,COUNTIF(Tbl3_Pcode2,L60),1),0)-1+MATCH(L60,Tbl3_Pcode2,0)-1,1)</f>
        <v>#N/A</v>
      </c>
      <c r="O60" s="98"/>
      <c r="P60" s="99" t="e">
        <f t="array" aca="1" ref="P60" ca="1">OFFSET(Tbl4_Name4,MATCH(O60,OFFSET(Tbl4_Admin3PCODE,MATCH(N60,Tbl4_PCODE3,0),1,COUNTIF(Tbl4_PCODE3,N60),1),0)-1+MATCH(N60,Tbl4_PCODE3,0)-1,1)</f>
        <v>#N/A</v>
      </c>
      <c r="Q60" s="99" t="str">
        <f ca="1">IFERROR(VLOOKUP(P60,PCODE4:LATITUDE,2,FALSE),"")</f>
        <v/>
      </c>
      <c r="R60" s="99" t="str">
        <f ca="1">IFERROR(VLOOKUP(P60,PCODE4:LONGITUDE,3,FALSE),"")</f>
        <v/>
      </c>
      <c r="S60" s="100"/>
      <c r="T60" s="100"/>
      <c r="U60" s="100"/>
      <c r="V60" s="108" t="s">
        <v>37</v>
      </c>
      <c r="W60" s="99" t="str">
        <f>IFERROR(VLOOKUP(V60,ACTIVITIES:UNIT,2,FALSE)," ")</f>
        <v># de kits et d'enfants</v>
      </c>
      <c r="X60" s="99"/>
      <c r="Y60" s="98"/>
      <c r="Z60" s="101">
        <v>2500</v>
      </c>
      <c r="AA60" s="101">
        <v>2181</v>
      </c>
      <c r="AB60" s="101">
        <v>60</v>
      </c>
      <c r="AC60" s="101">
        <v>60</v>
      </c>
      <c r="AD60" s="101"/>
      <c r="AE60" s="102"/>
      <c r="AF60" s="102" t="s">
        <v>1330</v>
      </c>
      <c r="AG60" s="107">
        <v>42077</v>
      </c>
      <c r="AH60" s="107">
        <v>42246</v>
      </c>
      <c r="AI60" s="101"/>
    </row>
    <row r="61" spans="1:35" ht="15" hidden="1" customHeight="1">
      <c r="A61" s="97"/>
      <c r="B61" s="90">
        <v>42154</v>
      </c>
      <c r="C61" s="98" t="s">
        <v>1164</v>
      </c>
      <c r="D61" s="99" t="str">
        <f>IFERROR(VLOOKUP(C61,ORG_LIST:ACRO,2,FALSE)," ")</f>
        <v>ADRA</v>
      </c>
      <c r="E61" s="99" t="str">
        <f>IFERROR(VLOOKUP(C61,ORG_LIST:TYPEORG,3,FALSE)," ")</f>
        <v>ONG internationale</v>
      </c>
      <c r="F61" s="99" t="s">
        <v>1164</v>
      </c>
      <c r="G61" s="100" t="s">
        <v>1164</v>
      </c>
      <c r="H61" s="37" t="s">
        <v>73</v>
      </c>
      <c r="I61" s="100" t="s">
        <v>692</v>
      </c>
      <c r="J61" s="99" t="str">
        <f>INDEX(TblAdmin1[Admin1 PCODE],MATCH(I61,TblAdmin1[Admin1],0),1)</f>
        <v>CD63</v>
      </c>
      <c r="K61" s="100" t="s">
        <v>1035</v>
      </c>
      <c r="L61" s="99" t="str">
        <f t="array" aca="1" ref="L61" ca="1">OFFSET(Tbl2_Name2,MATCH(K61,OFFSET(Tbl2_RegionPCODE,MATCH(J61,Tbl2_Pcode1,0),1,COUNTIF(Tbl2_Pcode1,J61),1),0)-1+MATCH(J61,Tbl2_Pcode1,0)-1,1)</f>
        <v>CD6301</v>
      </c>
      <c r="M61" s="100"/>
      <c r="N61" s="99" t="e">
        <f t="array" aca="1" ref="N61" ca="1">OFFSET(Tbl3_Name3,MATCH(M61,OFFSET(Tbl3_Admin2PCODE,MATCH(L61,Tbl3_Pcode2,0),1,COUNTIF(Tbl3_Pcode2,L61),1),0)-1+MATCH(L61,Tbl3_Pcode2,0)-1,1)</f>
        <v>#N/A</v>
      </c>
      <c r="O61" s="98"/>
      <c r="P61" s="99" t="e">
        <f t="array" aca="1" ref="P61" ca="1">OFFSET(Tbl4_Name4,MATCH(O61,OFFSET(Tbl4_Admin3PCODE,MATCH(N61,Tbl4_PCODE3,0),1,COUNTIF(Tbl4_PCODE3,N61),1),0)-1+MATCH(N61,Tbl4_PCODE3,0)-1,1)</f>
        <v>#N/A</v>
      </c>
      <c r="Q61" s="99" t="str">
        <f ca="1">IFERROR(VLOOKUP(P61,PCODE4:LATITUDE,2,FALSE),"")</f>
        <v/>
      </c>
      <c r="R61" s="99" t="str">
        <f ca="1">IFERROR(VLOOKUP(P61,PCODE4:LONGITUDE,3,FALSE),"")</f>
        <v/>
      </c>
      <c r="S61" s="100"/>
      <c r="T61" s="100"/>
      <c r="U61" s="100"/>
      <c r="V61" s="108" t="s">
        <v>37</v>
      </c>
      <c r="W61" s="99" t="str">
        <f>IFERROR(VLOOKUP(V61,ACTIVITIES:UNIT,2,FALSE)," ")</f>
        <v># de kits et d'enfants</v>
      </c>
      <c r="X61" s="99"/>
      <c r="Y61" s="98"/>
      <c r="Z61" s="101">
        <v>4000</v>
      </c>
      <c r="AA61" s="101">
        <v>3956</v>
      </c>
      <c r="AB61" s="101">
        <v>180</v>
      </c>
      <c r="AC61" s="101">
        <v>180</v>
      </c>
      <c r="AD61" s="101"/>
      <c r="AE61" s="102"/>
      <c r="AF61" s="102" t="s">
        <v>1330</v>
      </c>
      <c r="AG61" s="107">
        <v>42077</v>
      </c>
      <c r="AH61" s="107">
        <v>42246</v>
      </c>
      <c r="AI61" s="101"/>
    </row>
    <row r="62" spans="1:35" ht="15" hidden="1" customHeight="1">
      <c r="A62" s="97"/>
      <c r="B62" s="90">
        <v>42154</v>
      </c>
      <c r="C62" s="98" t="s">
        <v>1164</v>
      </c>
      <c r="D62" s="99" t="str">
        <f>IFERROR(VLOOKUP(C62,ORG_LIST:ACRO,2,FALSE)," ")</f>
        <v>ADRA</v>
      </c>
      <c r="E62" s="99" t="str">
        <f>IFERROR(VLOOKUP(C62,ORG_LIST:TYPEORG,3,FALSE)," ")</f>
        <v>ONG internationale</v>
      </c>
      <c r="F62" s="99" t="s">
        <v>1164</v>
      </c>
      <c r="G62" s="100" t="s">
        <v>1164</v>
      </c>
      <c r="H62" s="37" t="s">
        <v>73</v>
      </c>
      <c r="I62" s="100" t="s">
        <v>683</v>
      </c>
      <c r="J62" s="99" t="str">
        <f>INDEX(TblAdmin1[Admin1 PCODE],MATCH(I62,TblAdmin1[Admin1],0),1)</f>
        <v>CD91</v>
      </c>
      <c r="K62" s="100" t="s">
        <v>861</v>
      </c>
      <c r="L62" s="99" t="str">
        <f t="array" aca="1" ref="L62" ca="1">OFFSET(Tbl2_Name2,MATCH(K62,OFFSET(Tbl2_RegionPCODE,MATCH(J62,Tbl2_Pcode1,0),1,COUNTIF(Tbl2_Pcode1,J62),1),0)-1+MATCH(J62,Tbl2_Pcode1,0)-1,1)</f>
        <v>CD9101</v>
      </c>
      <c r="M62" s="100"/>
      <c r="N62" s="99" t="e">
        <f t="array" aca="1" ref="N62" ca="1">OFFSET(Tbl3_Name3,MATCH(M62,OFFSET(Tbl3_Admin2PCODE,MATCH(L62,Tbl3_Pcode2,0),1,COUNTIF(Tbl3_Pcode2,L62),1),0)-1+MATCH(L62,Tbl3_Pcode2,0)-1,1)</f>
        <v>#N/A</v>
      </c>
      <c r="O62" s="98"/>
      <c r="P62" s="99" t="e">
        <f t="array" aca="1" ref="P62" ca="1">OFFSET(Tbl4_Name4,MATCH(O62,OFFSET(Tbl4_Admin3PCODE,MATCH(N62,Tbl4_PCODE3,0),1,COUNTIF(Tbl4_PCODE3,N62),1),0)-1+MATCH(N62,Tbl4_PCODE3,0)-1,1)</f>
        <v>#N/A</v>
      </c>
      <c r="Q62" s="99" t="str">
        <f ca="1">IFERROR(VLOOKUP(P62,PCODE4:LATITUDE,2,FALSE),"")</f>
        <v/>
      </c>
      <c r="R62" s="99" t="str">
        <f ca="1">IFERROR(VLOOKUP(P62,PCODE4:LONGITUDE,3,FALSE),"")</f>
        <v/>
      </c>
      <c r="S62" s="100"/>
      <c r="T62" s="100"/>
      <c r="U62" s="100"/>
      <c r="V62" s="108" t="s">
        <v>37</v>
      </c>
      <c r="W62" s="99" t="str">
        <f>IFERROR(VLOOKUP(V62,ACTIVITIES:UNIT,2,FALSE)," ")</f>
        <v># de kits et d'enfants</v>
      </c>
      <c r="X62" s="99"/>
      <c r="Y62" s="98"/>
      <c r="Z62" s="101">
        <v>300</v>
      </c>
      <c r="AA62" s="101">
        <v>300</v>
      </c>
      <c r="AB62" s="101">
        <v>20</v>
      </c>
      <c r="AC62" s="101">
        <v>20</v>
      </c>
      <c r="AD62" s="101"/>
      <c r="AE62" s="102"/>
      <c r="AF62" s="102" t="s">
        <v>1330</v>
      </c>
      <c r="AG62" s="107">
        <v>42077</v>
      </c>
      <c r="AH62" s="107">
        <v>42246</v>
      </c>
      <c r="AI62" s="101"/>
    </row>
    <row r="63" spans="1:35" ht="15" hidden="1" customHeight="1">
      <c r="A63" s="97"/>
      <c r="B63" s="90">
        <v>42154</v>
      </c>
      <c r="C63" s="98" t="s">
        <v>1164</v>
      </c>
      <c r="D63" s="99" t="str">
        <f>IFERROR(VLOOKUP(C63,ORG_LIST:ACRO,2,FALSE)," ")</f>
        <v>ADRA</v>
      </c>
      <c r="E63" s="99" t="str">
        <f>IFERROR(VLOOKUP(C63,ORG_LIST:TYPEORG,3,FALSE)," ")</f>
        <v>ONG internationale</v>
      </c>
      <c r="F63" s="99" t="s">
        <v>1164</v>
      </c>
      <c r="G63" s="100" t="s">
        <v>1164</v>
      </c>
      <c r="H63" s="37" t="s">
        <v>73</v>
      </c>
      <c r="I63" s="100" t="s">
        <v>683</v>
      </c>
      <c r="J63" s="99" t="str">
        <f>INDEX(TblAdmin1[Admin1 PCODE],MATCH(I63,TblAdmin1[Admin1],0),1)</f>
        <v>CD91</v>
      </c>
      <c r="K63" s="100" t="s">
        <v>865</v>
      </c>
      <c r="L63" s="99" t="str">
        <f t="array" aca="1" ref="L63" ca="1">OFFSET(Tbl2_Name2,MATCH(K63,OFFSET(Tbl2_RegionPCODE,MATCH(J63,Tbl2_Pcode1,0),1,COUNTIF(Tbl2_Pcode1,J63),1),0)-1+MATCH(J63,Tbl2_Pcode1,0)-1,1)</f>
        <v>CD9104</v>
      </c>
      <c r="M63" s="100"/>
      <c r="N63" s="99" t="e">
        <f t="array" aca="1" ref="N63" ca="1">OFFSET(Tbl3_Name3,MATCH(M63,OFFSET(Tbl3_Admin2PCODE,MATCH(L63,Tbl3_Pcode2,0),1,COUNTIF(Tbl3_Pcode2,L63),1),0)-1+MATCH(L63,Tbl3_Pcode2,0)-1,1)</f>
        <v>#N/A</v>
      </c>
      <c r="O63" s="98"/>
      <c r="P63" s="99" t="e">
        <f t="array" aca="1" ref="P63" ca="1">OFFSET(Tbl4_Name4,MATCH(O63,OFFSET(Tbl4_Admin3PCODE,MATCH(N63,Tbl4_PCODE3,0),1,COUNTIF(Tbl4_PCODE3,N63),1),0)-1+MATCH(N63,Tbl4_PCODE3,0)-1,1)</f>
        <v>#N/A</v>
      </c>
      <c r="Q63" s="99" t="str">
        <f ca="1">IFERROR(VLOOKUP(P63,PCODE4:LATITUDE,2,FALSE),"")</f>
        <v/>
      </c>
      <c r="R63" s="99" t="str">
        <f ca="1">IFERROR(VLOOKUP(P63,PCODE4:LONGITUDE,3,FALSE),"")</f>
        <v/>
      </c>
      <c r="S63" s="100"/>
      <c r="T63" s="100"/>
      <c r="U63" s="100"/>
      <c r="V63" s="108" t="s">
        <v>37</v>
      </c>
      <c r="W63" s="99" t="str">
        <f>IFERROR(VLOOKUP(V63,ACTIVITIES:UNIT,2,FALSE)," ")</f>
        <v># de kits et d'enfants</v>
      </c>
      <c r="X63" s="99"/>
      <c r="Y63" s="98"/>
      <c r="Z63" s="101">
        <v>500</v>
      </c>
      <c r="AA63" s="101">
        <v>471</v>
      </c>
      <c r="AB63" s="101">
        <v>20</v>
      </c>
      <c r="AC63" s="101">
        <v>20</v>
      </c>
      <c r="AD63" s="101"/>
      <c r="AE63" s="102"/>
      <c r="AF63" s="102" t="s">
        <v>1330</v>
      </c>
      <c r="AG63" s="107">
        <v>42077</v>
      </c>
      <c r="AH63" s="107">
        <v>42246</v>
      </c>
      <c r="AI63" s="101"/>
    </row>
    <row r="64" spans="1:35" ht="15" hidden="1" customHeight="1">
      <c r="A64" s="97"/>
      <c r="B64" s="90">
        <v>42154</v>
      </c>
      <c r="C64" s="98" t="s">
        <v>1164</v>
      </c>
      <c r="D64" s="99" t="str">
        <f>IFERROR(VLOOKUP(C64,ORG_LIST:ACRO,2,FALSE)," ")</f>
        <v>ADRA</v>
      </c>
      <c r="E64" s="99" t="str">
        <f>IFERROR(VLOOKUP(C64,ORG_LIST:TYPEORG,3,FALSE)," ")</f>
        <v>ONG internationale</v>
      </c>
      <c r="F64" s="99" t="s">
        <v>1164</v>
      </c>
      <c r="G64" s="100" t="s">
        <v>1164</v>
      </c>
      <c r="H64" s="37" t="s">
        <v>73</v>
      </c>
      <c r="I64" s="100" t="s">
        <v>678</v>
      </c>
      <c r="J64" s="99" t="str">
        <f>INDEX(TblAdmin1[Admin1 PCODE],MATCH(I64,TblAdmin1[Admin1],0),1)</f>
        <v>CD71</v>
      </c>
      <c r="K64" s="100" t="s">
        <v>770</v>
      </c>
      <c r="L64" s="99" t="str">
        <f t="array" aca="1" ref="L64" ca="1">OFFSET(Tbl2_Name2,MATCH(K64,OFFSET(Tbl2_RegionPCODE,MATCH(J64,Tbl2_Pcode1,0),1,COUNTIF(Tbl2_Pcode1,J64),1),0)-1+MATCH(J64,Tbl2_Pcode1,0)-1,1)</f>
        <v>CD7102</v>
      </c>
      <c r="M64" s="100"/>
      <c r="N64" s="99" t="e">
        <f t="array" aca="1" ref="N64" ca="1">OFFSET(Tbl3_Name3,MATCH(M64,OFFSET(Tbl3_Admin2PCODE,MATCH(L64,Tbl3_Pcode2,0),1,COUNTIF(Tbl3_Pcode2,L64),1),0)-1+MATCH(L64,Tbl3_Pcode2,0)-1,1)</f>
        <v>#N/A</v>
      </c>
      <c r="O64" s="98"/>
      <c r="P64" s="99" t="e">
        <f t="array" aca="1" ref="P64" ca="1">OFFSET(Tbl4_Name4,MATCH(O64,OFFSET(Tbl4_Admin3PCODE,MATCH(N64,Tbl4_PCODE3,0),1,COUNTIF(Tbl4_PCODE3,N64),1),0)-1+MATCH(N64,Tbl4_PCODE3,0)-1,1)</f>
        <v>#N/A</v>
      </c>
      <c r="Q64" s="99" t="str">
        <f ca="1">IFERROR(VLOOKUP(P64,PCODE4:LATITUDE,2,FALSE),"")</f>
        <v/>
      </c>
      <c r="R64" s="99" t="str">
        <f ca="1">IFERROR(VLOOKUP(P64,PCODE4:LONGITUDE,3,FALSE),"")</f>
        <v/>
      </c>
      <c r="S64" s="100"/>
      <c r="T64" s="100"/>
      <c r="U64" s="100"/>
      <c r="V64" s="108" t="s">
        <v>37</v>
      </c>
      <c r="W64" s="99" t="str">
        <f>IFERROR(VLOOKUP(V64,ACTIVITIES:UNIT,2,FALSE)," ")</f>
        <v># de kits et d'enfants</v>
      </c>
      <c r="X64" s="99"/>
      <c r="Y64" s="98"/>
      <c r="Z64" s="101">
        <v>40</v>
      </c>
      <c r="AA64" s="101">
        <v>40</v>
      </c>
      <c r="AB64" s="101">
        <v>20</v>
      </c>
      <c r="AC64" s="101">
        <v>20</v>
      </c>
      <c r="AD64" s="101"/>
      <c r="AE64" s="102"/>
      <c r="AF64" s="102" t="s">
        <v>1330</v>
      </c>
      <c r="AG64" s="107">
        <v>42077</v>
      </c>
      <c r="AH64" s="107">
        <v>42246</v>
      </c>
      <c r="AI64" s="101"/>
    </row>
    <row r="65" spans="1:35" ht="15" hidden="1" customHeight="1">
      <c r="A65" s="97"/>
      <c r="B65" s="90">
        <v>42154</v>
      </c>
      <c r="C65" s="98" t="s">
        <v>1164</v>
      </c>
      <c r="D65" s="99" t="str">
        <f>IFERROR(VLOOKUP(C65,ORG_LIST:ACRO,2,FALSE)," ")</f>
        <v>ADRA</v>
      </c>
      <c r="E65" s="99" t="str">
        <f>IFERROR(VLOOKUP(C65,ORG_LIST:TYPEORG,3,FALSE)," ")</f>
        <v>ONG internationale</v>
      </c>
      <c r="F65" s="99" t="s">
        <v>1164</v>
      </c>
      <c r="G65" s="100" t="s">
        <v>1164</v>
      </c>
      <c r="H65" s="37" t="s">
        <v>73</v>
      </c>
      <c r="I65" s="100" t="s">
        <v>678</v>
      </c>
      <c r="J65" s="99" t="str">
        <f>INDEX(TblAdmin1[Admin1 PCODE],MATCH(I65,TblAdmin1[Admin1],0),1)</f>
        <v>CD71</v>
      </c>
      <c r="K65" s="100" t="s">
        <v>772</v>
      </c>
      <c r="L65" s="99" t="str">
        <f t="array" aca="1" ref="L65" ca="1">OFFSET(Tbl2_Name2,MATCH(K65,OFFSET(Tbl2_RegionPCODE,MATCH(J65,Tbl2_Pcode1,0),1,COUNTIF(Tbl2_Pcode1,J65),1),0)-1+MATCH(J65,Tbl2_Pcode1,0)-1,1)</f>
        <v>CD7103</v>
      </c>
      <c r="M65" s="100"/>
      <c r="N65" s="99" t="e">
        <f t="array" aca="1" ref="N65" ca="1">OFFSET(Tbl3_Name3,MATCH(M65,OFFSET(Tbl3_Admin2PCODE,MATCH(L65,Tbl3_Pcode2,0),1,COUNTIF(Tbl3_Pcode2,L65),1),0)-1+MATCH(L65,Tbl3_Pcode2,0)-1,1)</f>
        <v>#N/A</v>
      </c>
      <c r="O65" s="98"/>
      <c r="P65" s="99" t="e">
        <f t="array" aca="1" ref="P65" ca="1">OFFSET(Tbl4_Name4,MATCH(O65,OFFSET(Tbl4_Admin3PCODE,MATCH(N65,Tbl4_PCODE3,0),1,COUNTIF(Tbl4_PCODE3,N65),1),0)-1+MATCH(N65,Tbl4_PCODE3,0)-1,1)</f>
        <v>#N/A</v>
      </c>
      <c r="Q65" s="99" t="str">
        <f ca="1">IFERROR(VLOOKUP(P65,PCODE4:LATITUDE,2,FALSE),"")</f>
        <v/>
      </c>
      <c r="R65" s="99" t="str">
        <f ca="1">IFERROR(VLOOKUP(P65,PCODE4:LONGITUDE,3,FALSE),"")</f>
        <v/>
      </c>
      <c r="S65" s="100"/>
      <c r="T65" s="100"/>
      <c r="U65" s="100"/>
      <c r="V65" s="108" t="s">
        <v>37</v>
      </c>
      <c r="W65" s="99" t="str">
        <f>IFERROR(VLOOKUP(V65,ACTIVITIES:UNIT,2,FALSE)," ")</f>
        <v># de kits et d'enfants</v>
      </c>
      <c r="X65" s="99"/>
      <c r="Y65" s="98"/>
      <c r="Z65" s="101">
        <v>1200</v>
      </c>
      <c r="AA65" s="101">
        <v>1004</v>
      </c>
      <c r="AB65" s="101">
        <v>20</v>
      </c>
      <c r="AC65" s="101">
        <v>20</v>
      </c>
      <c r="AD65" s="101"/>
      <c r="AE65" s="102"/>
      <c r="AF65" s="102" t="s">
        <v>1330</v>
      </c>
      <c r="AG65" s="107">
        <v>42077</v>
      </c>
      <c r="AH65" s="107">
        <v>42246</v>
      </c>
      <c r="AI65" s="101"/>
    </row>
    <row r="66" spans="1:35" ht="15" customHeight="1">
      <c r="A66" s="90">
        <v>41942</v>
      </c>
      <c r="B66" s="90">
        <v>42154</v>
      </c>
      <c r="C66" s="93" t="s">
        <v>1167</v>
      </c>
      <c r="D66" s="14" t="str">
        <f>IFERROR(VLOOKUP(C66,ORG_LIST:ACRO,2,FALSE)," ")</f>
        <v>ADSSE</v>
      </c>
      <c r="E66" s="14" t="str">
        <f>IFERROR(VLOOKUP(C66,ORG_LIST:TYPEORG,3,FALSE)," ")</f>
        <v>ONG nationale</v>
      </c>
      <c r="F66" s="99" t="s">
        <v>1164</v>
      </c>
      <c r="G66" s="93" t="s">
        <v>1167</v>
      </c>
      <c r="H66" s="37" t="s">
        <v>5</v>
      </c>
      <c r="I66" s="37" t="s">
        <v>694</v>
      </c>
      <c r="J66" s="14" t="str">
        <f>INDEX(TblAdmin1[Admin1 PCODE],MATCH(I66,TblAdmin1[Admin1],0),1)</f>
        <v>CD61</v>
      </c>
      <c r="K66" s="37" t="s">
        <v>1061</v>
      </c>
      <c r="L66" s="14" t="str">
        <f t="array" aca="1" ref="L66" ca="1">OFFSET(Tbl2_Name2,MATCH(K66,OFFSET(Tbl2_RegionPCODE,MATCH(J66,Tbl2_Pcode1,0),1,COUNTIF(Tbl2_Pcode1,J66),1),0)-1+MATCH(J66,Tbl2_Pcode1,0)-1,1)</f>
        <v>CD6110</v>
      </c>
      <c r="M66" s="37"/>
      <c r="N66" s="14" t="e">
        <f t="array" aca="1" ref="N66" ca="1">OFFSET(Tbl3_Name3,MATCH(M66,OFFSET(Tbl3_Admin2PCODE,MATCH(L66,Tbl3_Pcode2,0),1,COUNTIF(Tbl3_Pcode2,L66),1),0)-1+MATCH(L66,Tbl3_Pcode2,0)-1,1)</f>
        <v>#N/A</v>
      </c>
      <c r="P66" s="14" t="e">
        <f t="array" aca="1" ref="P66" ca="1">OFFSET(Tbl4_Name4,MATCH(O66,OFFSET(Tbl4_Admin3PCODE,MATCH(N66,Tbl4_PCODE3,0),1,COUNTIF(Tbl4_PCODE3,N66),1),0)-1+MATCH(N66,Tbl4_PCODE3,0)-1,1)</f>
        <v>#N/A</v>
      </c>
      <c r="Q66" s="14" t="str">
        <f ca="1">IFERROR(VLOOKUP(P66,PCODE4:LATITUDE,2,FALSE),"")</f>
        <v/>
      </c>
      <c r="R66" s="14" t="str">
        <f ca="1">IFERROR(VLOOKUP(P66,PCODE4:LONGITUDE,3,FALSE),"")</f>
        <v/>
      </c>
      <c r="S66" s="37"/>
      <c r="T66" s="37"/>
      <c r="U66" s="37"/>
      <c r="V66" s="60" t="s">
        <v>36</v>
      </c>
      <c r="W66" s="14" t="str">
        <f>IFERROR(VLOOKUP(V66,ACTIVITIES:UNIT,2,FALSE)," ")</f>
        <v># de kits et d'enfants</v>
      </c>
      <c r="X66" s="14"/>
      <c r="Z66" s="91">
        <v>1000</v>
      </c>
      <c r="AA66" s="91">
        <v>600</v>
      </c>
      <c r="AB66" s="91">
        <f>Table1[[#This Row],[TOTAL DES BÉNÉFICIAIRES ATTEINTS]]/2</f>
        <v>300</v>
      </c>
      <c r="AC66" s="91"/>
      <c r="AD66" s="91"/>
      <c r="AE66" s="38"/>
      <c r="AF66" s="38" t="s">
        <v>1330</v>
      </c>
      <c r="AG66" s="111">
        <v>42004</v>
      </c>
      <c r="AH66" s="111">
        <v>42368</v>
      </c>
      <c r="AI66" s="91"/>
    </row>
    <row r="67" spans="1:35" ht="15" customHeight="1">
      <c r="A67" s="90">
        <v>41942</v>
      </c>
      <c r="B67" s="90">
        <v>42154</v>
      </c>
      <c r="C67" s="93" t="s">
        <v>5</v>
      </c>
      <c r="D67" s="14" t="str">
        <f>IFERROR(VLOOKUP(C67,ORG_LIST:ACRO,2,FALSE)," ")</f>
        <v>UNICEF</v>
      </c>
      <c r="E67" s="14" t="str">
        <f>IFERROR(VLOOKUP(C67,ORG_LIST:TYPEORG,3,FALSE)," ")</f>
        <v>Agence ONU</v>
      </c>
      <c r="F67" s="14" t="s">
        <v>5</v>
      </c>
      <c r="G67" s="14" t="s">
        <v>1191</v>
      </c>
      <c r="H67" s="37" t="s">
        <v>1182</v>
      </c>
      <c r="I67" s="37" t="s">
        <v>699</v>
      </c>
      <c r="J67" s="14" t="str">
        <f>INDEX(TblAdmin1[Admin1 PCODE],MATCH(I67,TblAdmin1[Admin1],0),1)</f>
        <v>CD74</v>
      </c>
      <c r="K67" s="37" t="s">
        <v>907</v>
      </c>
      <c r="L67" s="14" t="str">
        <f t="array" aca="1" ref="L67" ca="1">OFFSET(Tbl2_Name2,MATCH(K67,OFFSET(Tbl2_RegionPCODE,MATCH(J67,Tbl2_Pcode1,0),1,COUNTIF(Tbl2_Pcode1,J67),1),0)-1+MATCH(J67,Tbl2_Pcode1,0)-1,1)</f>
        <v>CD7402</v>
      </c>
      <c r="M67" s="37"/>
      <c r="N67" s="14" t="e">
        <f t="array" aca="1" ref="N67" ca="1">OFFSET(Tbl3_Name3,MATCH(M67,OFFSET(Tbl3_Admin2PCODE,MATCH(L67,Tbl3_Pcode2,0),1,COUNTIF(Tbl3_Pcode2,L67),1),0)-1+MATCH(L67,Tbl3_Pcode2,0)-1,1)</f>
        <v>#N/A</v>
      </c>
      <c r="P67" s="14" t="e">
        <f t="array" aca="1" ref="P67" ca="1">OFFSET(Tbl4_Name4,MATCH(O67,OFFSET(Tbl4_Admin3PCODE,MATCH(N67,Tbl4_PCODE3,0),1,COUNTIF(Tbl4_PCODE3,N67),1),0)-1+MATCH(N67,Tbl4_PCODE3,0)-1,1)</f>
        <v>#N/A</v>
      </c>
      <c r="Q67" s="14" t="str">
        <f ca="1">IFERROR(VLOOKUP(P67,PCODE4:LATITUDE,2,FALSE),"")</f>
        <v/>
      </c>
      <c r="R67" s="14" t="str">
        <f ca="1">IFERROR(VLOOKUP(P67,PCODE4:LONGITUDE,3,FALSE),"")</f>
        <v/>
      </c>
      <c r="S67" s="37"/>
      <c r="T67" s="37"/>
      <c r="U67" s="37"/>
      <c r="V67" s="36" t="s">
        <v>36</v>
      </c>
      <c r="W67" s="14" t="str">
        <f>IFERROR(VLOOKUP(V67,ACTIVITIES:UNIT,2,FALSE)," ")</f>
        <v># de kits et d'enfants</v>
      </c>
      <c r="X67" s="14"/>
      <c r="Z67" s="91">
        <v>1000</v>
      </c>
      <c r="AA67" s="91">
        <v>600</v>
      </c>
      <c r="AB67" s="91">
        <f>Table1[[#This Row],[TOTAL DES BÉNÉFICIAIRES ATTEINTS]]/2</f>
        <v>300</v>
      </c>
      <c r="AC67" s="91"/>
      <c r="AD67" s="91"/>
      <c r="AE67" s="91">
        <v>10</v>
      </c>
      <c r="AF67" s="38" t="s">
        <v>1330</v>
      </c>
      <c r="AG67" s="111">
        <v>42004</v>
      </c>
      <c r="AH67" s="111">
        <v>42368</v>
      </c>
      <c r="AI67" s="91"/>
    </row>
    <row r="68" spans="1:35" ht="15" customHeight="1">
      <c r="A68" s="90">
        <v>41942</v>
      </c>
      <c r="B68" s="90">
        <v>42154</v>
      </c>
      <c r="C68" s="93" t="s">
        <v>5</v>
      </c>
      <c r="D68" s="14" t="str">
        <f>IFERROR(VLOOKUP(C68,ORG_LIST:ACRO,2,FALSE)," ")</f>
        <v>UNICEF</v>
      </c>
      <c r="E68" s="14" t="str">
        <f>IFERROR(VLOOKUP(C68,ORG_LIST:TYPEORG,3,FALSE)," ")</f>
        <v>Agence ONU</v>
      </c>
      <c r="F68" s="14" t="s">
        <v>5</v>
      </c>
      <c r="G68" s="14" t="s">
        <v>1191</v>
      </c>
      <c r="H68" s="37" t="s">
        <v>1182</v>
      </c>
      <c r="I68" s="37" t="s">
        <v>699</v>
      </c>
      <c r="J68" s="14" t="str">
        <f>INDEX(TblAdmin1[Admin1 PCODE],MATCH(I68,TblAdmin1[Admin1],0),1)</f>
        <v>CD74</v>
      </c>
      <c r="K68" s="37" t="s">
        <v>965</v>
      </c>
      <c r="L68" s="14" t="str">
        <f t="array" aca="1" ref="L68" ca="1">OFFSET(Tbl2_Name2,MATCH(K68,OFFSET(Tbl2_RegionPCODE,MATCH(J68,Tbl2_Pcode1,0),1,COUNTIF(Tbl2_Pcode1,J68),1),0)-1+MATCH(J68,Tbl2_Pcode1,0)-1,1)</f>
        <v>CD7410</v>
      </c>
      <c r="M68" s="37"/>
      <c r="N68" s="14" t="e">
        <f t="array" aca="1" ref="N68" ca="1">OFFSET(Tbl3_Name3,MATCH(M68,OFFSET(Tbl3_Admin2PCODE,MATCH(L68,Tbl3_Pcode2,0),1,COUNTIF(Tbl3_Pcode2,L68),1),0)-1+MATCH(L68,Tbl3_Pcode2,0)-1,1)</f>
        <v>#N/A</v>
      </c>
      <c r="P68" s="14" t="e">
        <f t="array" aca="1" ref="P68" ca="1">OFFSET(Tbl4_Name4,MATCH(O68,OFFSET(Tbl4_Admin3PCODE,MATCH(N68,Tbl4_PCODE3,0),1,COUNTIF(Tbl4_PCODE3,N68),1),0)-1+MATCH(N68,Tbl4_PCODE3,0)-1,1)</f>
        <v>#N/A</v>
      </c>
      <c r="Q68" s="14" t="str">
        <f ca="1">IFERROR(VLOOKUP(P68,PCODE4:LATITUDE,2,FALSE),"")</f>
        <v/>
      </c>
      <c r="R68" s="14" t="str">
        <f ca="1">IFERROR(VLOOKUP(P68,PCODE4:LONGITUDE,3,FALSE),"")</f>
        <v/>
      </c>
      <c r="S68" s="37"/>
      <c r="T68" s="37"/>
      <c r="U68" s="37"/>
      <c r="V68" s="36" t="s">
        <v>36</v>
      </c>
      <c r="W68" s="14" t="str">
        <f>IFERROR(VLOOKUP(V68,ACTIVITIES:UNIT,2,FALSE)," ")</f>
        <v># de kits et d'enfants</v>
      </c>
      <c r="X68" s="14"/>
      <c r="Z68" s="91">
        <v>1000</v>
      </c>
      <c r="AA68" s="91">
        <v>800</v>
      </c>
      <c r="AB68" s="91">
        <f>Table1[[#This Row],[TOTAL DES BÉNÉFICIAIRES ATTEINTS]]/2</f>
        <v>400</v>
      </c>
      <c r="AC68" s="91"/>
      <c r="AD68" s="91"/>
      <c r="AE68" s="91">
        <v>10</v>
      </c>
      <c r="AF68" s="38" t="s">
        <v>1330</v>
      </c>
      <c r="AG68" s="111">
        <v>42004</v>
      </c>
      <c r="AH68" s="111">
        <v>42368</v>
      </c>
      <c r="AI68" s="91"/>
    </row>
    <row r="69" spans="1:35" ht="15" customHeight="1">
      <c r="A69" s="90">
        <v>41942</v>
      </c>
      <c r="B69" s="90">
        <v>42154</v>
      </c>
      <c r="C69" s="93" t="s">
        <v>5</v>
      </c>
      <c r="D69" s="14" t="str">
        <f>IFERROR(VLOOKUP(C69,ORG_LIST:ACRO,2,FALSE)," ")</f>
        <v>UNICEF</v>
      </c>
      <c r="E69" s="14" t="str">
        <f>IFERROR(VLOOKUP(C69,ORG_LIST:TYPEORG,3,FALSE)," ")</f>
        <v>Agence ONU</v>
      </c>
      <c r="F69" s="14" t="s">
        <v>5</v>
      </c>
      <c r="G69" s="14" t="s">
        <v>1191</v>
      </c>
      <c r="H69" s="37" t="s">
        <v>1182</v>
      </c>
      <c r="I69" s="37" t="s">
        <v>699</v>
      </c>
      <c r="J69" s="14" t="str">
        <f>INDEX(TblAdmin1[Admin1 PCODE],MATCH(I69,TblAdmin1[Admin1],0),1)</f>
        <v>CD74</v>
      </c>
      <c r="K69" s="37" t="s">
        <v>965</v>
      </c>
      <c r="L69" s="14" t="str">
        <f t="array" aca="1" ref="L69" ca="1">OFFSET(Tbl2_Name2,MATCH(K69,OFFSET(Tbl2_RegionPCODE,MATCH(J69,Tbl2_Pcode1,0),1,COUNTIF(Tbl2_Pcode1,J69),1),0)-1+MATCH(J69,Tbl2_Pcode1,0)-1,1)</f>
        <v>CD7410</v>
      </c>
      <c r="M69" s="37"/>
      <c r="N69" s="14" t="e">
        <f t="array" aca="1" ref="N69" ca="1">OFFSET(Tbl3_Name3,MATCH(M69,OFFSET(Tbl3_Admin2PCODE,MATCH(L69,Tbl3_Pcode2,0),1,COUNTIF(Tbl3_Pcode2,L69),1),0)-1+MATCH(L69,Tbl3_Pcode2,0)-1,1)</f>
        <v>#N/A</v>
      </c>
      <c r="P69" s="14" t="e">
        <f t="array" aca="1" ref="P69" ca="1">OFFSET(Tbl4_Name4,MATCH(O69,OFFSET(Tbl4_Admin3PCODE,MATCH(N69,Tbl4_PCODE3,0),1,COUNTIF(Tbl4_PCODE3,N69),1),0)-1+MATCH(N69,Tbl4_PCODE3,0)-1,1)</f>
        <v>#N/A</v>
      </c>
      <c r="Q69" s="14" t="str">
        <f ca="1">IFERROR(VLOOKUP(P69,PCODE4:LATITUDE,2,FALSE),"")</f>
        <v/>
      </c>
      <c r="R69" s="14" t="str">
        <f ca="1">IFERROR(VLOOKUP(P69,PCODE4:LONGITUDE,3,FALSE),"")</f>
        <v/>
      </c>
      <c r="S69" s="37"/>
      <c r="T69" s="37"/>
      <c r="U69" s="37"/>
      <c r="V69" s="36" t="s">
        <v>36</v>
      </c>
      <c r="W69" s="14" t="str">
        <f>IFERROR(VLOOKUP(V69,ACTIVITIES:UNIT,2,FALSE)," ")</f>
        <v># de kits et d'enfants</v>
      </c>
      <c r="X69" s="14"/>
      <c r="Z69" s="91">
        <v>1000</v>
      </c>
      <c r="AA69" s="91">
        <v>300</v>
      </c>
      <c r="AB69" s="91">
        <f>Table1[[#This Row],[TOTAL DES BÉNÉFICIAIRES ATTEINTS]]/2</f>
        <v>150</v>
      </c>
      <c r="AC69" s="91"/>
      <c r="AD69" s="91"/>
      <c r="AE69" s="38"/>
      <c r="AF69" s="38" t="s">
        <v>1330</v>
      </c>
      <c r="AG69" s="111">
        <v>42004</v>
      </c>
      <c r="AH69" s="111">
        <v>42368</v>
      </c>
      <c r="AI69" s="91"/>
    </row>
    <row r="70" spans="1:35" ht="15" customHeight="1">
      <c r="A70" s="90">
        <v>41942</v>
      </c>
      <c r="B70" s="90">
        <v>42154</v>
      </c>
      <c r="C70" s="93" t="s">
        <v>5</v>
      </c>
      <c r="D70" s="14" t="str">
        <f>IFERROR(VLOOKUP(C70,ORG_LIST:ACRO,2,FALSE)," ")</f>
        <v>UNICEF</v>
      </c>
      <c r="E70" s="14" t="str">
        <f>IFERROR(VLOOKUP(C70,ORG_LIST:TYPEORG,3,FALSE)," ")</f>
        <v>Agence ONU</v>
      </c>
      <c r="F70" s="14" t="s">
        <v>5</v>
      </c>
      <c r="G70" s="14" t="s">
        <v>1191</v>
      </c>
      <c r="H70" s="37" t="s">
        <v>1182</v>
      </c>
      <c r="I70" s="37" t="s">
        <v>699</v>
      </c>
      <c r="J70" s="14" t="str">
        <f>INDEX(TblAdmin1[Admin1 PCODE],MATCH(I70,TblAdmin1[Admin1],0),1)</f>
        <v>CD74</v>
      </c>
      <c r="K70" s="37" t="s">
        <v>913</v>
      </c>
      <c r="L70" s="14" t="str">
        <f t="array" aca="1" ref="L70" ca="1">OFFSET(Tbl2_Name2,MATCH(K70,OFFSET(Tbl2_RegionPCODE,MATCH(J70,Tbl2_Pcode1,0),1,COUNTIF(Tbl2_Pcode1,J70),1),0)-1+MATCH(J70,Tbl2_Pcode1,0)-1,1)</f>
        <v>CD7403</v>
      </c>
      <c r="M70" s="37"/>
      <c r="N70" s="14" t="e">
        <f t="array" aca="1" ref="N70" ca="1">OFFSET(Tbl3_Name3,MATCH(M70,OFFSET(Tbl3_Admin2PCODE,MATCH(L70,Tbl3_Pcode2,0),1,COUNTIF(Tbl3_Pcode2,L70),1),0)-1+MATCH(L70,Tbl3_Pcode2,0)-1,1)</f>
        <v>#N/A</v>
      </c>
      <c r="P70" s="14" t="e">
        <f t="array" aca="1" ref="P70" ca="1">OFFSET(Tbl4_Name4,MATCH(O70,OFFSET(Tbl4_Admin3PCODE,MATCH(N70,Tbl4_PCODE3,0),1,COUNTIF(Tbl4_PCODE3,N70),1),0)-1+MATCH(N70,Tbl4_PCODE3,0)-1,1)</f>
        <v>#N/A</v>
      </c>
      <c r="Q70" s="14" t="str">
        <f ca="1">IFERROR(VLOOKUP(P70,PCODE4:LATITUDE,2,FALSE),"")</f>
        <v/>
      </c>
      <c r="R70" s="14" t="str">
        <f ca="1">IFERROR(VLOOKUP(P70,PCODE4:LONGITUDE,3,FALSE),"")</f>
        <v/>
      </c>
      <c r="S70" s="37"/>
      <c r="T70" s="37"/>
      <c r="U70" s="37"/>
      <c r="V70" s="36" t="s">
        <v>36</v>
      </c>
      <c r="W70" s="14" t="str">
        <f>IFERROR(VLOOKUP(V70,ACTIVITIES:UNIT,2,FALSE)," ")</f>
        <v># de kits et d'enfants</v>
      </c>
      <c r="X70" s="14"/>
      <c r="Z70" s="91">
        <v>1000</v>
      </c>
      <c r="AA70" s="91">
        <v>700</v>
      </c>
      <c r="AB70" s="91">
        <f>Table1[[#This Row],[TOTAL DES BÉNÉFICIAIRES ATTEINTS]]/2</f>
        <v>350</v>
      </c>
      <c r="AC70" s="91"/>
      <c r="AD70" s="91"/>
      <c r="AE70" s="91">
        <v>10</v>
      </c>
      <c r="AF70" s="38" t="s">
        <v>1330</v>
      </c>
      <c r="AG70" s="111">
        <v>42004</v>
      </c>
      <c r="AH70" s="111">
        <v>42368</v>
      </c>
      <c r="AI70" s="91"/>
    </row>
    <row r="71" spans="1:35" ht="15" customHeight="1">
      <c r="A71" s="90">
        <v>41942</v>
      </c>
      <c r="B71" s="90">
        <v>42154</v>
      </c>
      <c r="C71" s="93" t="s">
        <v>5</v>
      </c>
      <c r="D71" s="14" t="str">
        <f>IFERROR(VLOOKUP(C71,ORG_LIST:ACRO,2,FALSE)," ")</f>
        <v>UNICEF</v>
      </c>
      <c r="E71" s="14" t="str">
        <f>IFERROR(VLOOKUP(C71,ORG_LIST:TYPEORG,3,FALSE)," ")</f>
        <v>Agence ONU</v>
      </c>
      <c r="F71" s="14" t="s">
        <v>5</v>
      </c>
      <c r="G71" s="14" t="s">
        <v>1191</v>
      </c>
      <c r="H71" s="37" t="s">
        <v>1182</v>
      </c>
      <c r="I71" s="37" t="s">
        <v>699</v>
      </c>
      <c r="J71" s="14" t="str">
        <f>INDEX(TblAdmin1[Admin1 PCODE],MATCH(I71,TblAdmin1[Admin1],0),1)</f>
        <v>CD74</v>
      </c>
      <c r="K71" s="37" t="s">
        <v>905</v>
      </c>
      <c r="L71" s="14" t="str">
        <f t="array" aca="1" ref="L71" ca="1">OFFSET(Tbl2_Name2,MATCH(K71,OFFSET(Tbl2_RegionPCODE,MATCH(J71,Tbl2_Pcode1,0),1,COUNTIF(Tbl2_Pcode1,J71),1),0)-1+MATCH(J71,Tbl2_Pcode1,0)-1,1)</f>
        <v>CD7401</v>
      </c>
      <c r="M71" s="37"/>
      <c r="N71" s="14" t="e">
        <f t="array" aca="1" ref="N71" ca="1">OFFSET(Tbl3_Name3,MATCH(M71,OFFSET(Tbl3_Admin2PCODE,MATCH(L71,Tbl3_Pcode2,0),1,COUNTIF(Tbl3_Pcode2,L71),1),0)-1+MATCH(L71,Tbl3_Pcode2,0)-1,1)</f>
        <v>#N/A</v>
      </c>
      <c r="P71" s="14" t="e">
        <f t="array" aca="1" ref="P71" ca="1">OFFSET(Tbl4_Name4,MATCH(O71,OFFSET(Tbl4_Admin3PCODE,MATCH(N71,Tbl4_PCODE3,0),1,COUNTIF(Tbl4_PCODE3,N71),1),0)-1+MATCH(N71,Tbl4_PCODE3,0)-1,1)</f>
        <v>#N/A</v>
      </c>
      <c r="Q71" s="14" t="str">
        <f ca="1">IFERROR(VLOOKUP(P71,PCODE4:LATITUDE,2,FALSE),"")</f>
        <v/>
      </c>
      <c r="R71" s="14" t="str">
        <f ca="1">IFERROR(VLOOKUP(P71,PCODE4:LONGITUDE,3,FALSE),"")</f>
        <v/>
      </c>
      <c r="S71" s="37"/>
      <c r="T71" s="37"/>
      <c r="U71" s="37"/>
      <c r="V71" s="36" t="s">
        <v>36</v>
      </c>
      <c r="W71" s="14" t="str">
        <f>IFERROR(VLOOKUP(V71,ACTIVITIES:UNIT,2,FALSE)," ")</f>
        <v># de kits et d'enfants</v>
      </c>
      <c r="X71" s="14"/>
      <c r="Z71" s="91">
        <v>1000</v>
      </c>
      <c r="AA71" s="91">
        <v>900</v>
      </c>
      <c r="AB71" s="91">
        <f>Table1[[#This Row],[TOTAL DES BÉNÉFICIAIRES ATTEINTS]]/2</f>
        <v>450</v>
      </c>
      <c r="AC71" s="91"/>
      <c r="AD71" s="91"/>
      <c r="AE71" s="38"/>
      <c r="AF71" s="38" t="s">
        <v>1330</v>
      </c>
      <c r="AG71" s="111">
        <v>42004</v>
      </c>
      <c r="AH71" s="111">
        <v>42368</v>
      </c>
      <c r="AI71" s="91"/>
    </row>
    <row r="72" spans="1:35" ht="15" customHeight="1">
      <c r="A72" s="90">
        <v>41942</v>
      </c>
      <c r="B72" s="90">
        <v>42154</v>
      </c>
      <c r="C72" s="93" t="s">
        <v>5</v>
      </c>
      <c r="D72" s="14" t="str">
        <f>IFERROR(VLOOKUP(C72,ORG_LIST:ACRO,2,FALSE)," ")</f>
        <v>UNICEF</v>
      </c>
      <c r="E72" s="14" t="str">
        <f>IFERROR(VLOOKUP(C72,ORG_LIST:TYPEORG,3,FALSE)," ")</f>
        <v>Agence ONU</v>
      </c>
      <c r="F72" s="14" t="s">
        <v>5</v>
      </c>
      <c r="G72" s="14" t="s">
        <v>1191</v>
      </c>
      <c r="H72" s="37" t="s">
        <v>1182</v>
      </c>
      <c r="I72" s="37" t="s">
        <v>699</v>
      </c>
      <c r="J72" s="14" t="str">
        <f>INDEX(TblAdmin1[Admin1 PCODE],MATCH(I72,TblAdmin1[Admin1],0),1)</f>
        <v>CD74</v>
      </c>
      <c r="K72" s="37" t="s">
        <v>907</v>
      </c>
      <c r="L72" s="14" t="str">
        <f t="array" aca="1" ref="L72" ca="1">OFFSET(Tbl2_Name2,MATCH(K72,OFFSET(Tbl2_RegionPCODE,MATCH(J72,Tbl2_Pcode1,0),1,COUNTIF(Tbl2_Pcode1,J72),1),0)-1+MATCH(J72,Tbl2_Pcode1,0)-1,1)</f>
        <v>CD7402</v>
      </c>
      <c r="M72" s="37"/>
      <c r="N72" s="14" t="e">
        <f t="array" aca="1" ref="N72" ca="1">OFFSET(Tbl3_Name3,MATCH(M72,OFFSET(Tbl3_Admin2PCODE,MATCH(L72,Tbl3_Pcode2,0),1,COUNTIF(Tbl3_Pcode2,L72),1),0)-1+MATCH(L72,Tbl3_Pcode2,0)-1,1)</f>
        <v>#N/A</v>
      </c>
      <c r="P72" s="14" t="e">
        <f t="array" aca="1" ref="P72" ca="1">OFFSET(Tbl4_Name4,MATCH(O72,OFFSET(Tbl4_Admin3PCODE,MATCH(N72,Tbl4_PCODE3,0),1,COUNTIF(Tbl4_PCODE3,N72),1),0)-1+MATCH(N72,Tbl4_PCODE3,0)-1,1)</f>
        <v>#N/A</v>
      </c>
      <c r="Q72" s="14" t="str">
        <f ca="1">IFERROR(VLOOKUP(P72,PCODE4:LATITUDE,2,FALSE),"")</f>
        <v/>
      </c>
      <c r="R72" s="14" t="str">
        <f ca="1">IFERROR(VLOOKUP(P72,PCODE4:LONGITUDE,3,FALSE),"")</f>
        <v/>
      </c>
      <c r="S72" s="37"/>
      <c r="T72" s="37"/>
      <c r="U72" s="37"/>
      <c r="V72" s="36" t="s">
        <v>36</v>
      </c>
      <c r="W72" s="14" t="str">
        <f>IFERROR(VLOOKUP(V72,ACTIVITIES:UNIT,2,FALSE)," ")</f>
        <v># de kits et d'enfants</v>
      </c>
      <c r="X72" s="14"/>
      <c r="Z72" s="91">
        <v>1000</v>
      </c>
      <c r="AA72" s="91">
        <v>1000</v>
      </c>
      <c r="AB72" s="91">
        <f>Table1[[#This Row],[TOTAL DES BÉNÉFICIAIRES ATTEINTS]]/2</f>
        <v>500</v>
      </c>
      <c r="AC72" s="91"/>
      <c r="AD72" s="91"/>
      <c r="AE72" s="38"/>
      <c r="AF72" s="38" t="s">
        <v>1330</v>
      </c>
      <c r="AG72" s="111">
        <v>42004</v>
      </c>
      <c r="AH72" s="111">
        <v>42368</v>
      </c>
      <c r="AI72" s="91"/>
    </row>
    <row r="73" spans="1:35" ht="15" customHeight="1">
      <c r="A73" s="90">
        <v>41942</v>
      </c>
      <c r="B73" s="90">
        <v>42154</v>
      </c>
      <c r="C73" s="93" t="s">
        <v>5</v>
      </c>
      <c r="D73" s="14" t="str">
        <f>IFERROR(VLOOKUP(C73,ORG_LIST:ACRO,2,FALSE)," ")</f>
        <v>UNICEF</v>
      </c>
      <c r="E73" s="14" t="str">
        <f>IFERROR(VLOOKUP(C73,ORG_LIST:TYPEORG,3,FALSE)," ")</f>
        <v>Agence ONU</v>
      </c>
      <c r="F73" s="14" t="s">
        <v>5</v>
      </c>
      <c r="G73" s="14" t="s">
        <v>1191</v>
      </c>
      <c r="H73" s="37" t="s">
        <v>1182</v>
      </c>
      <c r="I73" s="37" t="s">
        <v>699</v>
      </c>
      <c r="J73" s="14" t="str">
        <f>INDEX(TblAdmin1[Admin1 PCODE],MATCH(I73,TblAdmin1[Admin1],0),1)</f>
        <v>CD74</v>
      </c>
      <c r="K73" s="37" t="s">
        <v>907</v>
      </c>
      <c r="L73" s="14" t="str">
        <f t="array" aca="1" ref="L73" ca="1">OFFSET(Tbl2_Name2,MATCH(K73,OFFSET(Tbl2_RegionPCODE,MATCH(J73,Tbl2_Pcode1,0),1,COUNTIF(Tbl2_Pcode1,J73),1),0)-1+MATCH(J73,Tbl2_Pcode1,0)-1,1)</f>
        <v>CD7402</v>
      </c>
      <c r="M73" s="37"/>
      <c r="N73" s="14" t="e">
        <f t="array" aca="1" ref="N73" ca="1">OFFSET(Tbl3_Name3,MATCH(M73,OFFSET(Tbl3_Admin2PCODE,MATCH(L73,Tbl3_Pcode2,0),1,COUNTIF(Tbl3_Pcode2,L73),1),0)-1+MATCH(L73,Tbl3_Pcode2,0)-1,1)</f>
        <v>#N/A</v>
      </c>
      <c r="P73" s="14" t="e">
        <f t="array" aca="1" ref="P73" ca="1">OFFSET(Tbl4_Name4,MATCH(O73,OFFSET(Tbl4_Admin3PCODE,MATCH(N73,Tbl4_PCODE3,0),1,COUNTIF(Tbl4_PCODE3,N73),1),0)-1+MATCH(N73,Tbl4_PCODE3,0)-1,1)</f>
        <v>#N/A</v>
      </c>
      <c r="Q73" s="14" t="str">
        <f ca="1">IFERROR(VLOOKUP(P73,PCODE4:LATITUDE,2,FALSE),"")</f>
        <v/>
      </c>
      <c r="R73" s="14" t="str">
        <f ca="1">IFERROR(VLOOKUP(P73,PCODE4:LONGITUDE,3,FALSE),"")</f>
        <v/>
      </c>
      <c r="S73" s="37"/>
      <c r="T73" s="37"/>
      <c r="U73" s="37"/>
      <c r="V73" s="36" t="s">
        <v>36</v>
      </c>
      <c r="W73" s="14" t="str">
        <f>IFERROR(VLOOKUP(V73,ACTIVITIES:UNIT,2,FALSE)," ")</f>
        <v># de kits et d'enfants</v>
      </c>
      <c r="X73" s="14"/>
      <c r="Z73" s="91">
        <v>1000</v>
      </c>
      <c r="AA73" s="91">
        <v>600</v>
      </c>
      <c r="AB73" s="91">
        <f>Table1[[#This Row],[TOTAL DES BÉNÉFICIAIRES ATTEINTS]]/2</f>
        <v>300</v>
      </c>
      <c r="AC73" s="91"/>
      <c r="AD73" s="91"/>
      <c r="AE73" s="38"/>
      <c r="AF73" s="38" t="s">
        <v>1330</v>
      </c>
      <c r="AG73" s="111">
        <v>42004</v>
      </c>
      <c r="AH73" s="111">
        <v>42368</v>
      </c>
      <c r="AI73" s="91"/>
    </row>
    <row r="74" spans="1:35" ht="15" customHeight="1">
      <c r="A74" s="90">
        <v>41942</v>
      </c>
      <c r="B74" s="90">
        <v>42154</v>
      </c>
      <c r="C74" s="93" t="s">
        <v>5</v>
      </c>
      <c r="D74" s="14" t="str">
        <f>IFERROR(VLOOKUP(C74,ORG_LIST:ACRO,2,FALSE)," ")</f>
        <v>UNICEF</v>
      </c>
      <c r="E74" s="14" t="str">
        <f>IFERROR(VLOOKUP(C74,ORG_LIST:TYPEORG,3,FALSE)," ")</f>
        <v>Agence ONU</v>
      </c>
      <c r="F74" s="14" t="s">
        <v>5</v>
      </c>
      <c r="G74" s="14" t="s">
        <v>1191</v>
      </c>
      <c r="H74" s="37" t="s">
        <v>1182</v>
      </c>
      <c r="I74" s="37" t="s">
        <v>699</v>
      </c>
      <c r="J74" s="14" t="str">
        <f>INDEX(TblAdmin1[Admin1 PCODE],MATCH(I74,TblAdmin1[Admin1],0),1)</f>
        <v>CD74</v>
      </c>
      <c r="K74" s="37" t="s">
        <v>913</v>
      </c>
      <c r="L74" s="14" t="str">
        <f t="array" aca="1" ref="L74" ca="1">OFFSET(Tbl2_Name2,MATCH(K74,OFFSET(Tbl2_RegionPCODE,MATCH(J74,Tbl2_Pcode1,0),1,COUNTIF(Tbl2_Pcode1,J74),1),0)-1+MATCH(J74,Tbl2_Pcode1,0)-1,1)</f>
        <v>CD7403</v>
      </c>
      <c r="M74" s="37"/>
      <c r="N74" s="14" t="e">
        <f t="array" aca="1" ref="N74" ca="1">OFFSET(Tbl3_Name3,MATCH(M74,OFFSET(Tbl3_Admin2PCODE,MATCH(L74,Tbl3_Pcode2,0),1,COUNTIF(Tbl3_Pcode2,L74),1),0)-1+MATCH(L74,Tbl3_Pcode2,0)-1,1)</f>
        <v>#N/A</v>
      </c>
      <c r="P74" s="14" t="e">
        <f t="array" aca="1" ref="P74" ca="1">OFFSET(Tbl4_Name4,MATCH(O74,OFFSET(Tbl4_Admin3PCODE,MATCH(N74,Tbl4_PCODE3,0),1,COUNTIF(Tbl4_PCODE3,N74),1),0)-1+MATCH(N74,Tbl4_PCODE3,0)-1,1)</f>
        <v>#N/A</v>
      </c>
      <c r="Q74" s="14" t="str">
        <f ca="1">IFERROR(VLOOKUP(P74,PCODE4:LATITUDE,2,FALSE),"")</f>
        <v/>
      </c>
      <c r="R74" s="14" t="str">
        <f ca="1">IFERROR(VLOOKUP(P74,PCODE4:LONGITUDE,3,FALSE),"")</f>
        <v/>
      </c>
      <c r="S74" s="37"/>
      <c r="T74" s="37"/>
      <c r="U74" s="37"/>
      <c r="V74" s="36" t="s">
        <v>36</v>
      </c>
      <c r="W74" s="14" t="str">
        <f>IFERROR(VLOOKUP(V74,ACTIVITIES:UNIT,2,FALSE)," ")</f>
        <v># de kits et d'enfants</v>
      </c>
      <c r="X74" s="14"/>
      <c r="Z74" s="91">
        <v>1000</v>
      </c>
      <c r="AA74" s="91">
        <v>600</v>
      </c>
      <c r="AB74" s="91">
        <f>Table1[[#This Row],[TOTAL DES BÉNÉFICIAIRES ATTEINTS]]/2</f>
        <v>300</v>
      </c>
      <c r="AC74" s="91"/>
      <c r="AD74" s="91"/>
      <c r="AE74" s="38"/>
      <c r="AF74" s="38" t="s">
        <v>1330</v>
      </c>
      <c r="AG74" s="111">
        <v>42004</v>
      </c>
      <c r="AH74" s="111">
        <v>42368</v>
      </c>
      <c r="AI74" s="91"/>
    </row>
    <row r="75" spans="1:35" ht="15" customHeight="1">
      <c r="A75" s="90">
        <v>41942</v>
      </c>
      <c r="B75" s="90">
        <v>42154</v>
      </c>
      <c r="C75" s="36" t="s">
        <v>1170</v>
      </c>
      <c r="D75" s="14" t="str">
        <f>IFERROR(VLOOKUP(C75,ORG_LIST:ACRO,2,FALSE)," ")</f>
        <v>AIDES</v>
      </c>
      <c r="E75" s="14" t="str">
        <f>IFERROR(VLOOKUP(C75,ORG_LIST:TYPEORG,3,FALSE)," ")</f>
        <v>ONG nationale</v>
      </c>
      <c r="F75" s="36" t="s">
        <v>5</v>
      </c>
      <c r="G75" s="36" t="s">
        <v>1170</v>
      </c>
      <c r="H75" s="37" t="s">
        <v>5</v>
      </c>
      <c r="I75" s="37" t="s">
        <v>682</v>
      </c>
      <c r="J75" s="14" t="str">
        <f>INDEX(TblAdmin1[Admin1 PCODE],MATCH(I75,TblAdmin1[Admin1],0),1)</f>
        <v>CD92</v>
      </c>
      <c r="K75" s="37" t="s">
        <v>846</v>
      </c>
      <c r="L75" s="14" t="str">
        <f t="array" aca="1" ref="L75" ca="1">OFFSET(Tbl2_Name2,MATCH(K75,OFFSET(Tbl2_RegionPCODE,MATCH(J75,Tbl2_Pcode1,0),1,COUNTIF(Tbl2_Pcode1,J75),1),0)-1+MATCH(J75,Tbl2_Pcode1,0)-1,1)</f>
        <v>CD9202</v>
      </c>
      <c r="M75" s="37"/>
      <c r="N75" s="14" t="e">
        <f t="array" aca="1" ref="N75" ca="1">OFFSET(Tbl3_Name3,MATCH(M75,OFFSET(Tbl3_Admin2PCODE,MATCH(L75,Tbl3_Pcode2,0),1,COUNTIF(Tbl3_Pcode2,L75),1),0)-1+MATCH(L75,Tbl3_Pcode2,0)-1,1)</f>
        <v>#N/A</v>
      </c>
      <c r="P75" s="14" t="e">
        <f t="array" aca="1" ref="P75" ca="1">OFFSET(Tbl4_Name4,MATCH(O75,OFFSET(Tbl4_Admin3PCODE,MATCH(N75,Tbl4_PCODE3,0),1,COUNTIF(Tbl4_PCODE3,N75),1),0)-1+MATCH(N75,Tbl4_PCODE3,0)-1,1)</f>
        <v>#N/A</v>
      </c>
      <c r="Q75" s="14" t="str">
        <f ca="1">IFERROR(VLOOKUP(P75,PCODE4:LATITUDE,2,FALSE),"")</f>
        <v/>
      </c>
      <c r="R75" s="14" t="str">
        <f ca="1">IFERROR(VLOOKUP(P75,PCODE4:LONGITUDE,3,FALSE),"")</f>
        <v/>
      </c>
      <c r="S75" s="37"/>
      <c r="T75" s="37"/>
      <c r="U75" s="37"/>
      <c r="V75" s="36" t="s">
        <v>36</v>
      </c>
      <c r="W75" s="14" t="str">
        <f>IFERROR(VLOOKUP(V75,ACTIVITIES:UNIT,2,FALSE)," ")</f>
        <v># de kits et d'enfants</v>
      </c>
      <c r="X75" s="14"/>
      <c r="Z75" s="91">
        <v>500</v>
      </c>
      <c r="AA75" s="91">
        <v>250</v>
      </c>
      <c r="AB75" s="91">
        <f>Table1[[#This Row],[TOTAL DES BÉNÉFICIAIRES ATTEINTS]]/2</f>
        <v>125</v>
      </c>
      <c r="AC75" s="91"/>
      <c r="AD75" s="91"/>
      <c r="AE75" s="38"/>
      <c r="AF75" s="38" t="s">
        <v>1330</v>
      </c>
      <c r="AG75" s="111">
        <v>42004</v>
      </c>
      <c r="AH75" s="111">
        <v>42368</v>
      </c>
      <c r="AI75" s="91"/>
    </row>
    <row r="76" spans="1:35" ht="15" customHeight="1">
      <c r="A76" s="90">
        <v>41942</v>
      </c>
      <c r="B76" s="90">
        <v>42154</v>
      </c>
      <c r="C76" s="36" t="s">
        <v>1170</v>
      </c>
      <c r="D76" s="14" t="str">
        <f>IFERROR(VLOOKUP(C76,ORG_LIST:ACRO,2,FALSE)," ")</f>
        <v>AIDES</v>
      </c>
      <c r="E76" s="14" t="str">
        <f>IFERROR(VLOOKUP(C76,ORG_LIST:TYPEORG,3,FALSE)," ")</f>
        <v>ONG nationale</v>
      </c>
      <c r="F76" s="36" t="s">
        <v>5</v>
      </c>
      <c r="G76" s="36" t="s">
        <v>1170</v>
      </c>
      <c r="H76" s="37" t="s">
        <v>5</v>
      </c>
      <c r="I76" s="37" t="s">
        <v>682</v>
      </c>
      <c r="J76" s="14" t="str">
        <f>INDEX(TblAdmin1[Admin1 PCODE],MATCH(I76,TblAdmin1[Admin1],0),1)</f>
        <v>CD92</v>
      </c>
      <c r="K76" s="37" t="s">
        <v>846</v>
      </c>
      <c r="L76" s="14" t="str">
        <f t="array" aca="1" ref="L76" ca="1">OFFSET(Tbl2_Name2,MATCH(K76,OFFSET(Tbl2_RegionPCODE,MATCH(J76,Tbl2_Pcode1,0),1,COUNTIF(Tbl2_Pcode1,J76),1),0)-1+MATCH(J76,Tbl2_Pcode1,0)-1,1)</f>
        <v>CD9202</v>
      </c>
      <c r="M76" s="37"/>
      <c r="N76" s="14" t="e">
        <f t="array" aca="1" ref="N76" ca="1">OFFSET(Tbl3_Name3,MATCH(M76,OFFSET(Tbl3_Admin2PCODE,MATCH(L76,Tbl3_Pcode2,0),1,COUNTIF(Tbl3_Pcode2,L76),1),0)-1+MATCH(L76,Tbl3_Pcode2,0)-1,1)</f>
        <v>#N/A</v>
      </c>
      <c r="P76" s="14" t="e">
        <f t="array" aca="1" ref="P76" ca="1">OFFSET(Tbl4_Name4,MATCH(O76,OFFSET(Tbl4_Admin3PCODE,MATCH(N76,Tbl4_PCODE3,0),1,COUNTIF(Tbl4_PCODE3,N76),1),0)-1+MATCH(N76,Tbl4_PCODE3,0)-1,1)</f>
        <v>#N/A</v>
      </c>
      <c r="Q76" s="14" t="str">
        <f ca="1">IFERROR(VLOOKUP(P76,PCODE4:LATITUDE,2,FALSE),"")</f>
        <v/>
      </c>
      <c r="R76" s="14" t="str">
        <f ca="1">IFERROR(VLOOKUP(P76,PCODE4:LONGITUDE,3,FALSE),"")</f>
        <v/>
      </c>
      <c r="S76" s="37"/>
      <c r="T76" s="37"/>
      <c r="U76" s="37"/>
      <c r="V76" s="36" t="s">
        <v>36</v>
      </c>
      <c r="W76" s="14" t="str">
        <f>IFERROR(VLOOKUP(V76,ACTIVITIES:UNIT,2,FALSE)," ")</f>
        <v># de kits et d'enfants</v>
      </c>
      <c r="X76" s="14"/>
      <c r="Z76" s="91">
        <v>500</v>
      </c>
      <c r="AA76" s="91">
        <v>250</v>
      </c>
      <c r="AB76" s="91">
        <f>Table1[[#This Row],[TOTAL DES BÉNÉFICIAIRES ATTEINTS]]/2</f>
        <v>125</v>
      </c>
      <c r="AC76" s="91"/>
      <c r="AD76" s="91"/>
      <c r="AE76" s="38"/>
      <c r="AF76" s="38" t="s">
        <v>1330</v>
      </c>
      <c r="AG76" s="111">
        <v>42004</v>
      </c>
      <c r="AH76" s="111">
        <v>42368</v>
      </c>
      <c r="AI76" s="91"/>
    </row>
    <row r="77" spans="1:35" ht="15" customHeight="1">
      <c r="A77" s="90">
        <v>41942</v>
      </c>
      <c r="B77" s="90">
        <v>42154</v>
      </c>
      <c r="C77" s="36" t="s">
        <v>1170</v>
      </c>
      <c r="D77" s="14" t="str">
        <f>IFERROR(VLOOKUP(C77,ORG_LIST:ACRO,2,FALSE)," ")</f>
        <v>AIDES</v>
      </c>
      <c r="E77" s="14" t="str">
        <f>IFERROR(VLOOKUP(C77,ORG_LIST:TYPEORG,3,FALSE)," ")</f>
        <v>ONG nationale</v>
      </c>
      <c r="F77" s="36" t="s">
        <v>5</v>
      </c>
      <c r="G77" s="36" t="s">
        <v>1170</v>
      </c>
      <c r="H77" s="37" t="s">
        <v>5</v>
      </c>
      <c r="I77" s="37" t="s">
        <v>678</v>
      </c>
      <c r="J77" s="14" t="str">
        <f>INDEX(TblAdmin1[Admin1 PCODE],MATCH(I77,TblAdmin1[Admin1],0),1)</f>
        <v>CD71</v>
      </c>
      <c r="K77" s="37" t="s">
        <v>770</v>
      </c>
      <c r="L77" s="14" t="str">
        <f t="array" aca="1" ref="L77" ca="1">OFFSET(Tbl2_Name2,MATCH(K77,OFFSET(Tbl2_RegionPCODE,MATCH(J77,Tbl2_Pcode1,0),1,COUNTIF(Tbl2_Pcode1,J77),1),0)-1+MATCH(J77,Tbl2_Pcode1,0)-1,1)</f>
        <v>CD7102</v>
      </c>
      <c r="M77" s="37"/>
      <c r="N77" s="14" t="e">
        <f t="array" aca="1" ref="N77" ca="1">OFFSET(Tbl3_Name3,MATCH(M77,OFFSET(Tbl3_Admin2PCODE,MATCH(L77,Tbl3_Pcode2,0),1,COUNTIF(Tbl3_Pcode2,L77),1),0)-1+MATCH(L77,Tbl3_Pcode2,0)-1,1)</f>
        <v>#N/A</v>
      </c>
      <c r="P77" s="14" t="e">
        <f t="array" aca="1" ref="P77" ca="1">OFFSET(Tbl4_Name4,MATCH(O77,OFFSET(Tbl4_Admin3PCODE,MATCH(N77,Tbl4_PCODE3,0),1,COUNTIF(Tbl4_PCODE3,N77),1),0)-1+MATCH(N77,Tbl4_PCODE3,0)-1,1)</f>
        <v>#N/A</v>
      </c>
      <c r="Q77" s="14" t="str">
        <f ca="1">IFERROR(VLOOKUP(P77,PCODE4:LATITUDE,2,FALSE),"")</f>
        <v/>
      </c>
      <c r="R77" s="14" t="str">
        <f ca="1">IFERROR(VLOOKUP(P77,PCODE4:LONGITUDE,3,FALSE),"")</f>
        <v/>
      </c>
      <c r="S77" s="37"/>
      <c r="T77" s="37"/>
      <c r="U77" s="37"/>
      <c r="V77" s="36" t="s">
        <v>36</v>
      </c>
      <c r="W77" s="14" t="str">
        <f>IFERROR(VLOOKUP(V77,ACTIVITIES:UNIT,2,FALSE)," ")</f>
        <v># de kits et d'enfants</v>
      </c>
      <c r="X77" s="14"/>
      <c r="Z77" s="91">
        <v>500</v>
      </c>
      <c r="AA77" s="91">
        <v>500</v>
      </c>
      <c r="AB77" s="91">
        <f>Table1[[#This Row],[TOTAL DES BÉNÉFICIAIRES ATTEINTS]]/2</f>
        <v>250</v>
      </c>
      <c r="AC77" s="91"/>
      <c r="AD77" s="91"/>
      <c r="AE77" s="38"/>
      <c r="AF77" s="38" t="s">
        <v>1330</v>
      </c>
      <c r="AG77" s="111">
        <v>42004</v>
      </c>
      <c r="AH77" s="111">
        <v>42368</v>
      </c>
      <c r="AI77" s="91"/>
    </row>
    <row r="78" spans="1:35" ht="15" customHeight="1">
      <c r="A78" s="90">
        <v>41942</v>
      </c>
      <c r="B78" s="90">
        <v>42154</v>
      </c>
      <c r="C78" s="36" t="s">
        <v>1170</v>
      </c>
      <c r="D78" s="14" t="str">
        <f>IFERROR(VLOOKUP(C78,ORG_LIST:ACRO,2,FALSE)," ")</f>
        <v>AIDES</v>
      </c>
      <c r="E78" s="14" t="str">
        <f>IFERROR(VLOOKUP(C78,ORG_LIST:TYPEORG,3,FALSE)," ")</f>
        <v>ONG nationale</v>
      </c>
      <c r="F78" s="36" t="s">
        <v>5</v>
      </c>
      <c r="G78" s="36" t="s">
        <v>1170</v>
      </c>
      <c r="H78" s="37" t="s">
        <v>5</v>
      </c>
      <c r="I78" s="37" t="s">
        <v>678</v>
      </c>
      <c r="J78" s="14" t="str">
        <f>INDEX(TblAdmin1[Admin1 PCODE],MATCH(I78,TblAdmin1[Admin1],0),1)</f>
        <v>CD71</v>
      </c>
      <c r="K78" s="37" t="s">
        <v>770</v>
      </c>
      <c r="L78" s="14" t="str">
        <f t="array" aca="1" ref="L78" ca="1">OFFSET(Tbl2_Name2,MATCH(K78,OFFSET(Tbl2_RegionPCODE,MATCH(J78,Tbl2_Pcode1,0),1,COUNTIF(Tbl2_Pcode1,J78),1),0)-1+MATCH(J78,Tbl2_Pcode1,0)-1,1)</f>
        <v>CD7102</v>
      </c>
      <c r="M78" s="37"/>
      <c r="N78" s="14" t="e">
        <f t="array" aca="1" ref="N78" ca="1">OFFSET(Tbl3_Name3,MATCH(M78,OFFSET(Tbl3_Admin2PCODE,MATCH(L78,Tbl3_Pcode2,0),1,COUNTIF(Tbl3_Pcode2,L78),1),0)-1+MATCH(L78,Tbl3_Pcode2,0)-1,1)</f>
        <v>#N/A</v>
      </c>
      <c r="P78" s="14" t="e">
        <f t="array" aca="1" ref="P78" ca="1">OFFSET(Tbl4_Name4,MATCH(O78,OFFSET(Tbl4_Admin3PCODE,MATCH(N78,Tbl4_PCODE3,0),1,COUNTIF(Tbl4_PCODE3,N78),1),0)-1+MATCH(N78,Tbl4_PCODE3,0)-1,1)</f>
        <v>#N/A</v>
      </c>
      <c r="Q78" s="14" t="str">
        <f ca="1">IFERROR(VLOOKUP(P78,PCODE4:LATITUDE,2,FALSE),"")</f>
        <v/>
      </c>
      <c r="R78" s="14" t="str">
        <f ca="1">IFERROR(VLOOKUP(P78,PCODE4:LONGITUDE,3,FALSE),"")</f>
        <v/>
      </c>
      <c r="S78" s="37"/>
      <c r="T78" s="37"/>
      <c r="U78" s="37"/>
      <c r="V78" s="36" t="s">
        <v>36</v>
      </c>
      <c r="W78" s="14" t="str">
        <f>IFERROR(VLOOKUP(V78,ACTIVITIES:UNIT,2,FALSE)," ")</f>
        <v># de kits et d'enfants</v>
      </c>
      <c r="X78" s="14"/>
      <c r="Z78" s="91">
        <v>500</v>
      </c>
      <c r="AA78" s="91">
        <v>100</v>
      </c>
      <c r="AB78" s="91">
        <f>Table1[[#This Row],[TOTAL DES BÉNÉFICIAIRES ATTEINTS]]/2</f>
        <v>50</v>
      </c>
      <c r="AC78" s="91"/>
      <c r="AD78" s="91"/>
      <c r="AE78" s="38"/>
      <c r="AF78" s="38" t="s">
        <v>1330</v>
      </c>
      <c r="AG78" s="111">
        <v>42004</v>
      </c>
      <c r="AH78" s="111">
        <v>42368</v>
      </c>
      <c r="AI78" s="91"/>
    </row>
    <row r="79" spans="1:35" ht="15" customHeight="1">
      <c r="A79" s="90">
        <v>41942</v>
      </c>
      <c r="B79" s="90">
        <v>42154</v>
      </c>
      <c r="C79" s="36" t="s">
        <v>1170</v>
      </c>
      <c r="D79" s="14" t="str">
        <f>IFERROR(VLOOKUP(C79,ORG_LIST:ACRO,2,FALSE)," ")</f>
        <v>AIDES</v>
      </c>
      <c r="E79" s="14" t="str">
        <f>IFERROR(VLOOKUP(C79,ORG_LIST:TYPEORG,3,FALSE)," ")</f>
        <v>ONG nationale</v>
      </c>
      <c r="F79" s="36" t="s">
        <v>5</v>
      </c>
      <c r="G79" s="36" t="s">
        <v>1170</v>
      </c>
      <c r="H79" s="37" t="s">
        <v>5</v>
      </c>
      <c r="I79" s="37" t="s">
        <v>678</v>
      </c>
      <c r="J79" s="14" t="str">
        <f>INDEX(TblAdmin1[Admin1 PCODE],MATCH(I79,TblAdmin1[Admin1],0),1)</f>
        <v>CD71</v>
      </c>
      <c r="K79" s="37" t="s">
        <v>766</v>
      </c>
      <c r="L79" s="14" t="str">
        <f t="array" aca="1" ref="L79" ca="1">OFFSET(Tbl2_Name2,MATCH(K79,OFFSET(Tbl2_RegionPCODE,MATCH(J79,Tbl2_Pcode1,0),1,COUNTIF(Tbl2_Pcode1,J79),1),0)-1+MATCH(J79,Tbl2_Pcode1,0)-1,1)</f>
        <v>CD7105</v>
      </c>
      <c r="M79" s="37"/>
      <c r="N79" s="14" t="e">
        <f t="array" aca="1" ref="N79" ca="1">OFFSET(Tbl3_Name3,MATCH(M79,OFFSET(Tbl3_Admin2PCODE,MATCH(L79,Tbl3_Pcode2,0),1,COUNTIF(Tbl3_Pcode2,L79),1),0)-1+MATCH(L79,Tbl3_Pcode2,0)-1,1)</f>
        <v>#N/A</v>
      </c>
      <c r="P79" s="14" t="e">
        <f t="array" aca="1" ref="P79" ca="1">OFFSET(Tbl4_Name4,MATCH(O79,OFFSET(Tbl4_Admin3PCODE,MATCH(N79,Tbl4_PCODE3,0),1,COUNTIF(Tbl4_PCODE3,N79),1),0)-1+MATCH(N79,Tbl4_PCODE3,0)-1,1)</f>
        <v>#N/A</v>
      </c>
      <c r="Q79" s="14" t="str">
        <f ca="1">IFERROR(VLOOKUP(P79,PCODE4:LATITUDE,2,FALSE),"")</f>
        <v/>
      </c>
      <c r="R79" s="14" t="str">
        <f ca="1">IFERROR(VLOOKUP(P79,PCODE4:LONGITUDE,3,FALSE),"")</f>
        <v/>
      </c>
      <c r="S79" s="37"/>
      <c r="T79" s="37"/>
      <c r="U79" s="37"/>
      <c r="V79" s="36" t="s">
        <v>36</v>
      </c>
      <c r="W79" s="14" t="str">
        <f>IFERROR(VLOOKUP(V79,ACTIVITIES:UNIT,2,FALSE)," ")</f>
        <v># de kits et d'enfants</v>
      </c>
      <c r="X79" s="14"/>
      <c r="Z79" s="91">
        <v>500</v>
      </c>
      <c r="AA79" s="91">
        <v>200</v>
      </c>
      <c r="AB79" s="91">
        <f>Table1[[#This Row],[TOTAL DES BÉNÉFICIAIRES ATTEINTS]]/2</f>
        <v>100</v>
      </c>
      <c r="AC79" s="91"/>
      <c r="AD79" s="91"/>
      <c r="AE79" s="38"/>
      <c r="AF79" s="38" t="s">
        <v>1330</v>
      </c>
      <c r="AG79" s="111">
        <v>42004</v>
      </c>
      <c r="AH79" s="111">
        <v>42368</v>
      </c>
      <c r="AI79" s="91"/>
    </row>
    <row r="80" spans="1:35" ht="15" customHeight="1">
      <c r="A80" s="90">
        <v>41942</v>
      </c>
      <c r="B80" s="90">
        <v>42154</v>
      </c>
      <c r="C80" s="36" t="s">
        <v>1225</v>
      </c>
      <c r="D80" s="14" t="str">
        <f>IFERROR(VLOOKUP(C80,ORG_LIST:ACRO,2,FALSE)," ")</f>
        <v>NRC</v>
      </c>
      <c r="E80" s="14" t="str">
        <f>IFERROR(VLOOKUP(C80,ORG_LIST:TYPEORG,3,FALSE)," ")</f>
        <v>ONG internationale</v>
      </c>
      <c r="F80" s="36" t="s">
        <v>1225</v>
      </c>
      <c r="G80" s="36" t="s">
        <v>1225</v>
      </c>
      <c r="H80" s="37" t="s">
        <v>1323</v>
      </c>
      <c r="I80" s="36" t="s">
        <v>682</v>
      </c>
      <c r="J80" s="14" t="str">
        <f>INDEX(TblAdmin1[Admin1 PCODE],MATCH(I80,TblAdmin1[Admin1],0),1)</f>
        <v>CD92</v>
      </c>
      <c r="K80" s="36" t="s">
        <v>846</v>
      </c>
      <c r="L80" s="14" t="str">
        <f t="array" aca="1" ref="L80" ca="1">OFFSET(Tbl2_Name2,MATCH(K80,OFFSET(Tbl2_RegionPCODE,MATCH(J80,Tbl2_Pcode1,0),1,COUNTIF(Tbl2_Pcode1,J80),1),0)-1+MATCH(J80,Tbl2_Pcode1,0)-1,1)</f>
        <v>CD9202</v>
      </c>
      <c r="N80" s="14" t="e">
        <f t="array" aca="1" ref="N80" ca="1">OFFSET(Tbl3_Name3,MATCH(M80,OFFSET(Tbl3_Admin2PCODE,MATCH(L80,Tbl3_Pcode2,0),1,COUNTIF(Tbl3_Pcode2,L80),1),0)-1+MATCH(L80,Tbl3_Pcode2,0)-1,1)</f>
        <v>#N/A</v>
      </c>
      <c r="P80" s="14" t="e">
        <f t="array" aca="1" ref="P80" ca="1">OFFSET(Tbl4_Name4,MATCH(O80,OFFSET(Tbl4_Admin3PCODE,MATCH(N80,Tbl4_PCODE3,0),1,COUNTIF(Tbl4_PCODE3,N80),1),0)-1+MATCH(N80,Tbl4_PCODE3,0)-1,1)</f>
        <v>#N/A</v>
      </c>
      <c r="Q80" s="14" t="str">
        <f ca="1">IFERROR(VLOOKUP(P80,PCODE4:LATITUDE,2,FALSE),"")</f>
        <v/>
      </c>
      <c r="R80" s="14" t="str">
        <f ca="1">IFERROR(VLOOKUP(P80,PCODE4:LONGITUDE,3,FALSE),"")</f>
        <v/>
      </c>
      <c r="V80" s="36" t="s">
        <v>36</v>
      </c>
      <c r="W80" s="14" t="str">
        <f>IFERROR(VLOOKUP(V80,ACTIVITIES:UNIT,2,FALSE)," ")</f>
        <v># de kits et d'enfants</v>
      </c>
      <c r="X80" s="14"/>
      <c r="Z80" s="38">
        <v>7500</v>
      </c>
      <c r="AA80" s="38">
        <v>4000</v>
      </c>
      <c r="AB80" s="38">
        <f>Table1[[#This Row],[TOTAL DES BÉNÉFICIAIRES ATTEINTS]]/2</f>
        <v>2000</v>
      </c>
      <c r="AC80" s="38"/>
      <c r="AD80" s="38"/>
      <c r="AE80" s="38"/>
      <c r="AF80" s="36" t="s">
        <v>1330</v>
      </c>
      <c r="AG80" s="106">
        <v>42018</v>
      </c>
      <c r="AH80" s="106">
        <v>42184</v>
      </c>
      <c r="AI80" s="63"/>
    </row>
    <row r="81" spans="1:35" ht="15" customHeight="1">
      <c r="A81" s="90">
        <v>41942</v>
      </c>
      <c r="B81" s="90">
        <v>42154</v>
      </c>
      <c r="C81" s="36" t="s">
        <v>1225</v>
      </c>
      <c r="D81" s="14" t="str">
        <f>IFERROR(VLOOKUP(C81,ORG_LIST:ACRO,2,FALSE)," ")</f>
        <v>NRC</v>
      </c>
      <c r="E81" s="14" t="str">
        <f>IFERROR(VLOOKUP(C81,ORG_LIST:TYPEORG,3,FALSE)," ")</f>
        <v>ONG internationale</v>
      </c>
      <c r="F81" s="36" t="s">
        <v>1225</v>
      </c>
      <c r="G81" s="36" t="s">
        <v>1225</v>
      </c>
      <c r="H81" s="37" t="s">
        <v>1323</v>
      </c>
      <c r="I81" s="36" t="s">
        <v>682</v>
      </c>
      <c r="J81" s="14" t="str">
        <f>INDEX(TblAdmin1[Admin1 PCODE],MATCH(I81,TblAdmin1[Admin1],0),1)</f>
        <v>CD92</v>
      </c>
      <c r="K81" s="36" t="s">
        <v>848</v>
      </c>
      <c r="L81" s="14" t="str">
        <f t="array" aca="1" ref="L81" ca="1">OFFSET(Tbl2_Name2,MATCH(K81,OFFSET(Tbl2_RegionPCODE,MATCH(J81,Tbl2_Pcode1,0),1,COUNTIF(Tbl2_Pcode1,J81),1),0)-1+MATCH(J81,Tbl2_Pcode1,0)-1,1)</f>
        <v>CD9203</v>
      </c>
      <c r="M81" s="37"/>
      <c r="N81" s="14" t="e">
        <f t="array" aca="1" ref="N81" ca="1">OFFSET(Tbl3_Name3,MATCH(M81,OFFSET(Tbl3_Admin2PCODE,MATCH(L81,Tbl3_Pcode2,0),1,COUNTIF(Tbl3_Pcode2,L81),1),0)-1+MATCH(L81,Tbl3_Pcode2,0)-1,1)</f>
        <v>#N/A</v>
      </c>
      <c r="P81" s="14" t="e">
        <f t="array" aca="1" ref="P81" ca="1">OFFSET(Tbl4_Name4,MATCH(O81,OFFSET(Tbl4_Admin3PCODE,MATCH(N81,Tbl4_PCODE3,0),1,COUNTIF(Tbl4_PCODE3,N81),1),0)-1+MATCH(N81,Tbl4_PCODE3,0)-1,1)</f>
        <v>#N/A</v>
      </c>
      <c r="Q81" s="14" t="str">
        <f ca="1">IFERROR(VLOOKUP(P81,PCODE4:LATITUDE,2,FALSE),"")</f>
        <v/>
      </c>
      <c r="R81" s="14" t="str">
        <f ca="1">IFERROR(VLOOKUP(P81,PCODE4:LONGITUDE,3,FALSE),"")</f>
        <v/>
      </c>
      <c r="S81" s="37"/>
      <c r="T81" s="37"/>
      <c r="V81" s="36" t="s">
        <v>36</v>
      </c>
      <c r="W81" s="14" t="str">
        <f>IFERROR(VLOOKUP(V81,ACTIVITIES:UNIT,2,FALSE)," ")</f>
        <v># de kits et d'enfants</v>
      </c>
      <c r="X81" s="14"/>
      <c r="Y81" s="60"/>
      <c r="Z81" s="38">
        <v>7500</v>
      </c>
      <c r="AA81" s="91">
        <v>4500</v>
      </c>
      <c r="AB81" s="63">
        <f>Table1[[#This Row],[TOTAL DES BÉNÉFICIAIRES ATTEINTS]]/2</f>
        <v>2250</v>
      </c>
      <c r="AC81" s="63"/>
      <c r="AD81" s="63"/>
      <c r="AE81" s="63"/>
      <c r="AF81" s="36" t="s">
        <v>1330</v>
      </c>
      <c r="AG81" s="106">
        <v>42018</v>
      </c>
      <c r="AH81" s="106">
        <v>42184</v>
      </c>
      <c r="AI81" s="63"/>
    </row>
    <row r="82" spans="1:35" ht="15" customHeight="1">
      <c r="A82" s="90">
        <v>41942</v>
      </c>
      <c r="B82" s="90">
        <v>42154</v>
      </c>
      <c r="C82" s="36" t="s">
        <v>1225</v>
      </c>
      <c r="D82" s="14" t="str">
        <f>IFERROR(VLOOKUP(C82,ORG_LIST:ACRO,2,FALSE)," ")</f>
        <v>NRC</v>
      </c>
      <c r="E82" s="14" t="str">
        <f>IFERROR(VLOOKUP(C82,ORG_LIST:TYPEORG,3,FALSE)," ")</f>
        <v>ONG internationale</v>
      </c>
      <c r="F82" s="36" t="s">
        <v>1225</v>
      </c>
      <c r="G82" s="36" t="s">
        <v>1225</v>
      </c>
      <c r="H82" s="37" t="s">
        <v>1323</v>
      </c>
      <c r="I82" s="36" t="s">
        <v>682</v>
      </c>
      <c r="J82" s="14" t="str">
        <f>INDEX(TblAdmin1[Admin1 PCODE],MATCH(I82,TblAdmin1[Admin1],0),1)</f>
        <v>CD92</v>
      </c>
      <c r="K82" s="36" t="s">
        <v>850</v>
      </c>
      <c r="L82" s="14" t="str">
        <f t="array" aca="1" ref="L82" ca="1">OFFSET(Tbl2_Name2,MATCH(K82,OFFSET(Tbl2_RegionPCODE,MATCH(J82,Tbl2_Pcode1,0),1,COUNTIF(Tbl2_Pcode1,J82),1),0)-1+MATCH(J82,Tbl2_Pcode1,0)-1,1)</f>
        <v>CD9204</v>
      </c>
      <c r="M82" s="37"/>
      <c r="N82" s="14" t="e">
        <f t="array" aca="1" ref="N82" ca="1">OFFSET(Tbl3_Name3,MATCH(M82,OFFSET(Tbl3_Admin2PCODE,MATCH(L82,Tbl3_Pcode2,0),1,COUNTIF(Tbl3_Pcode2,L82),1),0)-1+MATCH(L82,Tbl3_Pcode2,0)-1,1)</f>
        <v>#N/A</v>
      </c>
      <c r="P82" s="14" t="e">
        <f t="array" aca="1" ref="P82" ca="1">OFFSET(Tbl4_Name4,MATCH(O82,OFFSET(Tbl4_Admin3PCODE,MATCH(N82,Tbl4_PCODE3,0),1,COUNTIF(Tbl4_PCODE3,N82),1),0)-1+MATCH(N82,Tbl4_PCODE3,0)-1,1)</f>
        <v>#N/A</v>
      </c>
      <c r="Q82" s="14" t="str">
        <f ca="1">IFERROR(VLOOKUP(P82,PCODE4:LATITUDE,2,FALSE),"")</f>
        <v/>
      </c>
      <c r="R82" s="14" t="str">
        <f ca="1">IFERROR(VLOOKUP(P82,PCODE4:LONGITUDE,3,FALSE),"")</f>
        <v/>
      </c>
      <c r="S82" s="37"/>
      <c r="T82" s="37"/>
      <c r="V82" s="36" t="s">
        <v>36</v>
      </c>
      <c r="W82" s="14" t="str">
        <f>IFERROR(VLOOKUP(V82,ACTIVITIES:UNIT,2,FALSE)," ")</f>
        <v># de kits et d'enfants</v>
      </c>
      <c r="X82" s="14"/>
      <c r="Y82" s="60"/>
      <c r="Z82" s="38">
        <v>7500</v>
      </c>
      <c r="AA82" s="91">
        <v>6400</v>
      </c>
      <c r="AB82" s="63">
        <f>Table1[[#This Row],[TOTAL DES BÉNÉFICIAIRES ATTEINTS]]/2</f>
        <v>3200</v>
      </c>
      <c r="AC82" s="63"/>
      <c r="AD82" s="63"/>
      <c r="AE82" s="63"/>
      <c r="AF82" s="36" t="s">
        <v>1330</v>
      </c>
      <c r="AG82" s="106">
        <v>42018</v>
      </c>
      <c r="AH82" s="106">
        <v>42184</v>
      </c>
      <c r="AI82" s="63"/>
    </row>
    <row r="83" spans="1:35" ht="15" customHeight="1">
      <c r="A83" s="90">
        <v>41942</v>
      </c>
      <c r="B83" s="90">
        <v>42154</v>
      </c>
      <c r="C83" s="36" t="s">
        <v>1225</v>
      </c>
      <c r="D83" s="14" t="str">
        <f>IFERROR(VLOOKUP(C83,ORG_LIST:ACRO,2,FALSE)," ")</f>
        <v>NRC</v>
      </c>
      <c r="E83" s="14" t="str">
        <f>IFERROR(VLOOKUP(C83,ORG_LIST:TYPEORG,3,FALSE)," ")</f>
        <v>ONG internationale</v>
      </c>
      <c r="F83" s="36" t="s">
        <v>1225</v>
      </c>
      <c r="G83" s="36" t="s">
        <v>1225</v>
      </c>
      <c r="H83" s="37" t="s">
        <v>1323</v>
      </c>
      <c r="I83" s="36" t="s">
        <v>682</v>
      </c>
      <c r="J83" s="14" t="str">
        <f>INDEX(TblAdmin1[Admin1 PCODE],MATCH(I83,TblAdmin1[Admin1],0),1)</f>
        <v>CD92</v>
      </c>
      <c r="K83" s="36" t="s">
        <v>844</v>
      </c>
      <c r="L83" s="52" t="str">
        <f t="array" aca="1" ref="L83" ca="1">OFFSET(Tbl2_Name2,MATCH(K83,OFFSET(Tbl2_RegionPCODE,MATCH(J83,Tbl2_Pcode1,0),1,COUNTIF(Tbl2_Pcode1,J83),1),0)-1+MATCH(J83,Tbl2_Pcode1,0)-1,1)</f>
        <v>CD9206</v>
      </c>
      <c r="M83" s="37"/>
      <c r="N83" s="52" t="e">
        <f t="array" aca="1" ref="N83" ca="1">OFFSET(Tbl3_Name3,MATCH(M83,OFFSET(Tbl3_Admin2PCODE,MATCH(L83,Tbl3_Pcode2,0),1,COUNTIF(Tbl3_Pcode2,L83),1),0)-1+MATCH(L83,Tbl3_Pcode2,0)-1,1)</f>
        <v>#N/A</v>
      </c>
      <c r="P83" s="52" t="e">
        <f t="array" aca="1" ref="P83" ca="1">OFFSET(Tbl4_Name4,MATCH(O83,OFFSET(Tbl4_Admin3PCODE,MATCH(N83,Tbl4_PCODE3,0),1,COUNTIF(Tbl4_PCODE3,N83),1),0)-1+MATCH(N83,Tbl4_PCODE3,0)-1,1)</f>
        <v>#N/A</v>
      </c>
      <c r="Q83" s="52" t="str">
        <f ca="1">IFERROR(VLOOKUP(P83,PCODE4:LATITUDE,2,FALSE),"")</f>
        <v/>
      </c>
      <c r="R83" s="52" t="str">
        <f ca="1">IFERROR(VLOOKUP(P83,PCODE4:LONGITUDE,3,FALSE),"")</f>
        <v/>
      </c>
      <c r="S83" s="37"/>
      <c r="T83" s="37"/>
      <c r="V83" s="36" t="s">
        <v>36</v>
      </c>
      <c r="W83" s="14" t="str">
        <f>IFERROR(VLOOKUP(V83,ACTIVITIES:UNIT,2,FALSE)," ")</f>
        <v># de kits et d'enfants</v>
      </c>
      <c r="X83" s="14"/>
      <c r="Y83" s="60"/>
      <c r="Z83" s="38">
        <v>7500</v>
      </c>
      <c r="AA83" s="91">
        <v>3400</v>
      </c>
      <c r="AB83" s="63">
        <f>Table1[[#This Row],[TOTAL DES BÉNÉFICIAIRES ATTEINTS]]/2</f>
        <v>1700</v>
      </c>
      <c r="AC83" s="63"/>
      <c r="AD83" s="63"/>
      <c r="AE83" s="63"/>
      <c r="AF83" s="36" t="s">
        <v>1330</v>
      </c>
      <c r="AG83" s="106">
        <v>42018</v>
      </c>
      <c r="AH83" s="106">
        <v>42184</v>
      </c>
      <c r="AI83" s="63"/>
    </row>
    <row r="84" spans="1:35" ht="15" customHeight="1">
      <c r="A84" s="90">
        <v>41942</v>
      </c>
      <c r="B84" s="90">
        <v>42154</v>
      </c>
      <c r="C84" s="36" t="s">
        <v>1224</v>
      </c>
      <c r="D84" s="14" t="str">
        <f>IFERROR(VLOOKUP(C84,ORG_LIST:ACRO,2,FALSE)," ")</f>
        <v>WVI</v>
      </c>
      <c r="E84" s="14" t="str">
        <f>IFERROR(VLOOKUP(C84,ORG_LIST:TYPEORG,3,FALSE)," ")</f>
        <v>ONG internationale</v>
      </c>
      <c r="F84" s="36" t="s">
        <v>1224</v>
      </c>
      <c r="G84" s="36" t="s">
        <v>1224</v>
      </c>
      <c r="H84" s="37" t="s">
        <v>1334</v>
      </c>
      <c r="I84" s="36" t="s">
        <v>681</v>
      </c>
      <c r="J84" s="14" t="str">
        <f>INDEX(TblAdmin1[Admin1 PCODE],MATCH(I84,TblAdmin1[Admin1],0),1)</f>
        <v>CD54</v>
      </c>
      <c r="K84" s="36" t="s">
        <v>830</v>
      </c>
      <c r="L84" s="52" t="str">
        <f t="array" aca="1" ref="L84" ca="1">OFFSET(Tbl2_Name2,MATCH(K84,OFFSET(Tbl2_RegionPCODE,MATCH(J84,Tbl2_Pcode1,0),1,COUNTIF(Tbl2_Pcode1,J84),1),0)-1+MATCH(J84,Tbl2_Pcode1,0)-1,1)</f>
        <v>CD5402</v>
      </c>
      <c r="M84" s="37"/>
      <c r="N84" s="52" t="e">
        <f t="array" aca="1" ref="N84" ca="1">OFFSET(Tbl3_Name3,MATCH(M84,OFFSET(Tbl3_Admin2PCODE,MATCH(L84,Tbl3_Pcode2,0),1,COUNTIF(Tbl3_Pcode2,L84),1),0)-1+MATCH(L84,Tbl3_Pcode2,0)-1,1)</f>
        <v>#N/A</v>
      </c>
      <c r="P84" s="52" t="e">
        <f t="array" aca="1" ref="P84" ca="1">OFFSET(Tbl4_Name4,MATCH(O84,OFFSET(Tbl4_Admin3PCODE,MATCH(N84,Tbl4_PCODE3,0),1,COUNTIF(Tbl4_PCODE3,N84),1),0)-1+MATCH(N84,Tbl4_PCODE3,0)-1,1)</f>
        <v>#N/A</v>
      </c>
      <c r="Q84" s="52" t="str">
        <f ca="1">IFERROR(VLOOKUP(P84,PCODE4:LATITUDE,2,FALSE),"")</f>
        <v/>
      </c>
      <c r="R84" s="52" t="str">
        <f ca="1">IFERROR(VLOOKUP(P84,PCODE4:LONGITUDE,3,FALSE),"")</f>
        <v/>
      </c>
      <c r="S84" s="37"/>
      <c r="T84" s="37"/>
      <c r="V84" s="36" t="s">
        <v>36</v>
      </c>
      <c r="W84" s="14" t="str">
        <f>IFERROR(VLOOKUP(V84,ACTIVITIES:UNIT,2,FALSE)," ")</f>
        <v># de kits et d'enfants</v>
      </c>
      <c r="X84" s="14"/>
      <c r="Y84" s="60"/>
      <c r="Z84" s="63">
        <v>5000</v>
      </c>
      <c r="AA84" s="91">
        <v>4500</v>
      </c>
      <c r="AB84" s="63">
        <f>Table1[[#This Row],[TOTAL DES BÉNÉFICIAIRES ATTEINTS]]/2</f>
        <v>2250</v>
      </c>
      <c r="AC84" s="63"/>
      <c r="AD84" s="63"/>
      <c r="AE84" s="63"/>
      <c r="AF84" s="38" t="s">
        <v>1330</v>
      </c>
      <c r="AG84" s="111">
        <v>42004</v>
      </c>
      <c r="AH84" s="111">
        <v>42368</v>
      </c>
      <c r="AI84" s="63"/>
    </row>
    <row r="85" spans="1:35" ht="15" customHeight="1">
      <c r="A85" s="90">
        <v>41942</v>
      </c>
      <c r="B85" s="90">
        <v>42154</v>
      </c>
      <c r="C85" s="36" t="s">
        <v>1224</v>
      </c>
      <c r="D85" s="14" t="str">
        <f>IFERROR(VLOOKUP(C85,ORG_LIST:ACRO,2,FALSE)," ")</f>
        <v>WVI</v>
      </c>
      <c r="E85" s="14" t="str">
        <f>IFERROR(VLOOKUP(C85,ORG_LIST:TYPEORG,3,FALSE)," ")</f>
        <v>ONG internationale</v>
      </c>
      <c r="F85" s="36" t="s">
        <v>1224</v>
      </c>
      <c r="G85" s="36" t="s">
        <v>1224</v>
      </c>
      <c r="H85" s="37" t="s">
        <v>1334</v>
      </c>
      <c r="I85" s="36" t="s">
        <v>681</v>
      </c>
      <c r="J85" s="14" t="str">
        <f>INDEX(TblAdmin1[Admin1 PCODE],MATCH(I85,TblAdmin1[Admin1],0),1)</f>
        <v>CD54</v>
      </c>
      <c r="K85" s="36" t="s">
        <v>820</v>
      </c>
      <c r="L85" s="52" t="str">
        <f t="array" aca="1" ref="L85" ca="1">OFFSET(Tbl2_Name2,MATCH(K85,OFFSET(Tbl2_RegionPCODE,MATCH(J85,Tbl2_Pcode1,0),1,COUNTIF(Tbl2_Pcode1,J85),1),0)-1+MATCH(J85,Tbl2_Pcode1,0)-1,1)</f>
        <v>CD5408</v>
      </c>
      <c r="M85" s="37"/>
      <c r="N85" s="52" t="e">
        <f t="array" aca="1" ref="N85" ca="1">OFFSET(Tbl3_Name3,MATCH(M85,OFFSET(Tbl3_Admin2PCODE,MATCH(L85,Tbl3_Pcode2,0),1,COUNTIF(Tbl3_Pcode2,L85),1),0)-1+MATCH(L85,Tbl3_Pcode2,0)-1,1)</f>
        <v>#N/A</v>
      </c>
      <c r="P85" s="52" t="e">
        <f t="array" aca="1" ref="P85" ca="1">OFFSET(Tbl4_Name4,MATCH(O85,OFFSET(Tbl4_Admin3PCODE,MATCH(N85,Tbl4_PCODE3,0),1,COUNTIF(Tbl4_PCODE3,N85),1),0)-1+MATCH(N85,Tbl4_PCODE3,0)-1,1)</f>
        <v>#N/A</v>
      </c>
      <c r="Q85" s="52" t="str">
        <f ca="1">IFERROR(VLOOKUP(P85,PCODE4:LATITUDE,2,FALSE),"")</f>
        <v/>
      </c>
      <c r="R85" s="52" t="str">
        <f ca="1">IFERROR(VLOOKUP(P85,PCODE4:LONGITUDE,3,FALSE),"")</f>
        <v/>
      </c>
      <c r="S85" s="37"/>
      <c r="T85" s="37"/>
      <c r="V85" s="36" t="s">
        <v>36</v>
      </c>
      <c r="W85" s="14" t="str">
        <f>IFERROR(VLOOKUP(V85,ACTIVITIES:UNIT,2,FALSE)," ")</f>
        <v># de kits et d'enfants</v>
      </c>
      <c r="X85" s="14"/>
      <c r="Y85" s="60"/>
      <c r="Z85" s="63">
        <v>5000</v>
      </c>
      <c r="AA85" s="91">
        <v>3200</v>
      </c>
      <c r="AB85" s="63">
        <f>Table1[[#This Row],[TOTAL DES BÉNÉFICIAIRES ATTEINTS]]/2</f>
        <v>1600</v>
      </c>
      <c r="AC85" s="63"/>
      <c r="AD85" s="63"/>
      <c r="AE85" s="63"/>
      <c r="AF85" s="38" t="s">
        <v>1330</v>
      </c>
      <c r="AG85" s="111">
        <v>42004</v>
      </c>
      <c r="AH85" s="111">
        <v>42368</v>
      </c>
      <c r="AI85" s="63"/>
    </row>
    <row r="86" spans="1:35" ht="15" customHeight="1">
      <c r="A86" s="90">
        <v>41942</v>
      </c>
      <c r="B86" s="90">
        <v>42154</v>
      </c>
      <c r="C86" s="36" t="s">
        <v>1224</v>
      </c>
      <c r="D86" s="14" t="str">
        <f>IFERROR(VLOOKUP(C86,ORG_LIST:ACRO,2,FALSE)," ")</f>
        <v>WVI</v>
      </c>
      <c r="E86" s="14" t="str">
        <f>IFERROR(VLOOKUP(C86,ORG_LIST:TYPEORG,3,FALSE)," ")</f>
        <v>ONG internationale</v>
      </c>
      <c r="F86" s="36" t="s">
        <v>1224</v>
      </c>
      <c r="G86" s="36" t="s">
        <v>1224</v>
      </c>
      <c r="H86" s="37" t="s">
        <v>1334</v>
      </c>
      <c r="I86" s="36" t="s">
        <v>681</v>
      </c>
      <c r="J86" s="14" t="str">
        <f>INDEX(TblAdmin1[Admin1 PCODE],MATCH(I86,TblAdmin1[Admin1],0),1)</f>
        <v>CD54</v>
      </c>
      <c r="K86" s="36" t="s">
        <v>826</v>
      </c>
      <c r="L86" s="52" t="str">
        <f t="array" aca="1" ref="L86" ca="1">OFFSET(Tbl2_Name2,MATCH(K86,OFFSET(Tbl2_RegionPCODE,MATCH(J86,Tbl2_Pcode1,0),1,COUNTIF(Tbl2_Pcode1,J86),1),0)-1+MATCH(J86,Tbl2_Pcode1,0)-1,1)</f>
        <v>CD5405</v>
      </c>
      <c r="M86" s="37"/>
      <c r="N86" s="52" t="e">
        <f t="array" aca="1" ref="N86" ca="1">OFFSET(Tbl3_Name3,MATCH(M86,OFFSET(Tbl3_Admin2PCODE,MATCH(L86,Tbl3_Pcode2,0),1,COUNTIF(Tbl3_Pcode2,L86),1),0)-1+MATCH(L86,Tbl3_Pcode2,0)-1,1)</f>
        <v>#N/A</v>
      </c>
      <c r="P86" s="52" t="e">
        <f t="array" aca="1" ref="P86" ca="1">OFFSET(Tbl4_Name4,MATCH(O86,OFFSET(Tbl4_Admin3PCODE,MATCH(N86,Tbl4_PCODE3,0),1,COUNTIF(Tbl4_PCODE3,N86),1),0)-1+MATCH(N86,Tbl4_PCODE3,0)-1,1)</f>
        <v>#N/A</v>
      </c>
      <c r="Q86" s="52" t="str">
        <f ca="1">IFERROR(VLOOKUP(P86,PCODE4:LATITUDE,2,FALSE),"")</f>
        <v/>
      </c>
      <c r="R86" s="52" t="str">
        <f ca="1">IFERROR(VLOOKUP(P86,PCODE4:LONGITUDE,3,FALSE),"")</f>
        <v/>
      </c>
      <c r="S86" s="37"/>
      <c r="T86" s="37"/>
      <c r="V86" s="36" t="s">
        <v>36</v>
      </c>
      <c r="W86" s="14" t="str">
        <f>IFERROR(VLOOKUP(V86,ACTIVITIES:UNIT,2,FALSE)," ")</f>
        <v># de kits et d'enfants</v>
      </c>
      <c r="X86" s="14"/>
      <c r="Y86" s="60"/>
      <c r="Z86" s="63">
        <v>5000</v>
      </c>
      <c r="AA86" s="91">
        <v>2300</v>
      </c>
      <c r="AB86" s="63">
        <f>Table1[[#This Row],[TOTAL DES BÉNÉFICIAIRES ATTEINTS]]/2</f>
        <v>1150</v>
      </c>
      <c r="AC86" s="63"/>
      <c r="AD86" s="63"/>
      <c r="AE86" s="63"/>
      <c r="AF86" s="38" t="s">
        <v>1330</v>
      </c>
      <c r="AG86" s="111">
        <v>42004</v>
      </c>
      <c r="AH86" s="111">
        <v>42368</v>
      </c>
      <c r="AI86" s="63"/>
    </row>
    <row r="87" spans="1:35" ht="15" customHeight="1">
      <c r="A87" s="90">
        <v>41942</v>
      </c>
      <c r="B87" s="90">
        <v>42154</v>
      </c>
      <c r="C87" s="36" t="s">
        <v>1224</v>
      </c>
      <c r="D87" s="14" t="str">
        <f>IFERROR(VLOOKUP(C87,ORG_LIST:ACRO,2,FALSE)," ")</f>
        <v>WVI</v>
      </c>
      <c r="E87" s="14" t="str">
        <f>IFERROR(VLOOKUP(C87,ORG_LIST:TYPEORG,3,FALSE)," ")</f>
        <v>ONG internationale</v>
      </c>
      <c r="F87" s="36" t="s">
        <v>1224</v>
      </c>
      <c r="G87" s="36" t="s">
        <v>1224</v>
      </c>
      <c r="H87" s="37" t="s">
        <v>1334</v>
      </c>
      <c r="I87" s="36" t="s">
        <v>681</v>
      </c>
      <c r="J87" s="14" t="str">
        <f>INDEX(TblAdmin1[Admin1 PCODE],MATCH(I87,TblAdmin1[Admin1],0),1)</f>
        <v>CD54</v>
      </c>
      <c r="K87" s="36" t="s">
        <v>818</v>
      </c>
      <c r="L87" s="52" t="str">
        <f t="array" aca="1" ref="L87" ca="1">OFFSET(Tbl2_Name2,MATCH(K87,OFFSET(Tbl2_RegionPCODE,MATCH(J87,Tbl2_Pcode1,0),1,COUNTIF(Tbl2_Pcode1,J87),1),0)-1+MATCH(J87,Tbl2_Pcode1,0)-1,1)</f>
        <v>CD5410</v>
      </c>
      <c r="M87" s="37"/>
      <c r="N87" s="52" t="e">
        <f t="array" aca="1" ref="N87" ca="1">OFFSET(Tbl3_Name3,MATCH(M87,OFFSET(Tbl3_Admin2PCODE,MATCH(L87,Tbl3_Pcode2,0),1,COUNTIF(Tbl3_Pcode2,L87),1),0)-1+MATCH(L87,Tbl3_Pcode2,0)-1,1)</f>
        <v>#N/A</v>
      </c>
      <c r="P87" s="52" t="e">
        <f t="array" aca="1" ref="P87" ca="1">OFFSET(Tbl4_Name4,MATCH(O87,OFFSET(Tbl4_Admin3PCODE,MATCH(N87,Tbl4_PCODE3,0),1,COUNTIF(Tbl4_PCODE3,N87),1),0)-1+MATCH(N87,Tbl4_PCODE3,0)-1,1)</f>
        <v>#N/A</v>
      </c>
      <c r="Q87" s="52" t="str">
        <f ca="1">IFERROR(VLOOKUP(P87,PCODE4:LATITUDE,2,FALSE),"")</f>
        <v/>
      </c>
      <c r="R87" s="52" t="str">
        <f ca="1">IFERROR(VLOOKUP(P87,PCODE4:LONGITUDE,3,FALSE),"")</f>
        <v/>
      </c>
      <c r="S87" s="37"/>
      <c r="T87" s="37"/>
      <c r="V87" s="36" t="s">
        <v>36</v>
      </c>
      <c r="W87" s="14" t="str">
        <f>IFERROR(VLOOKUP(V87,ACTIVITIES:UNIT,2,FALSE)," ")</f>
        <v># de kits et d'enfants</v>
      </c>
      <c r="X87" s="14"/>
      <c r="Y87" s="60"/>
      <c r="Z87" s="63">
        <v>5000</v>
      </c>
      <c r="AA87" s="91">
        <v>4300</v>
      </c>
      <c r="AB87" s="63">
        <f>Table1[[#This Row],[TOTAL DES BÉNÉFICIAIRES ATTEINTS]]/2</f>
        <v>2150</v>
      </c>
      <c r="AC87" s="63"/>
      <c r="AD87" s="63"/>
      <c r="AE87" s="63"/>
      <c r="AF87" s="38" t="s">
        <v>1330</v>
      </c>
      <c r="AG87" s="111">
        <v>42004</v>
      </c>
      <c r="AH87" s="111">
        <v>42368</v>
      </c>
      <c r="AI87" s="63"/>
    </row>
    <row r="88" spans="1:35" ht="15" customHeight="1">
      <c r="A88" s="90">
        <v>41942</v>
      </c>
      <c r="B88" s="90">
        <v>42154</v>
      </c>
      <c r="C88" s="36" t="s">
        <v>1224</v>
      </c>
      <c r="D88" s="14" t="str">
        <f>IFERROR(VLOOKUP(C88,ORG_LIST:ACRO,2,FALSE)," ")</f>
        <v>WVI</v>
      </c>
      <c r="E88" s="14" t="str">
        <f>IFERROR(VLOOKUP(C88,ORG_LIST:TYPEORG,3,FALSE)," ")</f>
        <v>ONG internationale</v>
      </c>
      <c r="F88" s="36" t="s">
        <v>1224</v>
      </c>
      <c r="G88" s="36" t="s">
        <v>1224</v>
      </c>
      <c r="H88" s="37" t="s">
        <v>1323</v>
      </c>
      <c r="I88" s="36" t="s">
        <v>682</v>
      </c>
      <c r="J88" s="14" t="str">
        <f>INDEX(TblAdmin1[Admin1 PCODE],MATCH(I88,TblAdmin1[Admin1],0),1)</f>
        <v>CD92</v>
      </c>
      <c r="K88" s="36" t="s">
        <v>846</v>
      </c>
      <c r="L88" s="52" t="str">
        <f t="array" aca="1" ref="L88" ca="1">OFFSET(Tbl2_Name2,MATCH(K88,OFFSET(Tbl2_RegionPCODE,MATCH(J88,Tbl2_Pcode1,0),1,COUNTIF(Tbl2_Pcode1,J88),1),0)-1+MATCH(J88,Tbl2_Pcode1,0)-1,1)</f>
        <v>CD9202</v>
      </c>
      <c r="M88" s="37"/>
      <c r="N88" s="52" t="e">
        <f t="array" aca="1" ref="N88" ca="1">OFFSET(Tbl3_Name3,MATCH(M88,OFFSET(Tbl3_Admin2PCODE,MATCH(L88,Tbl3_Pcode2,0),1,COUNTIF(Tbl3_Pcode2,L88),1),0)-1+MATCH(L88,Tbl3_Pcode2,0)-1,1)</f>
        <v>#N/A</v>
      </c>
      <c r="P88" s="52" t="e">
        <f t="array" aca="1" ref="P88" ca="1">OFFSET(Tbl4_Name4,MATCH(O88,OFFSET(Tbl4_Admin3PCODE,MATCH(N88,Tbl4_PCODE3,0),1,COUNTIF(Tbl4_PCODE3,N88),1),0)-1+MATCH(N88,Tbl4_PCODE3,0)-1,1)</f>
        <v>#N/A</v>
      </c>
      <c r="Q88" s="52" t="str">
        <f ca="1">IFERROR(VLOOKUP(P88,PCODE4:LATITUDE,2,FALSE),"")</f>
        <v/>
      </c>
      <c r="R88" s="52" t="str">
        <f ca="1">IFERROR(VLOOKUP(P88,PCODE4:LONGITUDE,3,FALSE),"")</f>
        <v/>
      </c>
      <c r="S88" s="37"/>
      <c r="T88" s="37"/>
      <c r="V88" s="36" t="s">
        <v>36</v>
      </c>
      <c r="W88" s="14" t="str">
        <f>IFERROR(VLOOKUP(V88,ACTIVITIES:UNIT,2,FALSE)," ")</f>
        <v># de kits et d'enfants</v>
      </c>
      <c r="X88" s="14"/>
      <c r="Y88" s="60"/>
      <c r="Z88" s="63">
        <v>5000</v>
      </c>
      <c r="AA88" s="91">
        <v>5000</v>
      </c>
      <c r="AB88" s="63">
        <f>Table1[[#This Row],[TOTAL DES BÉNÉFICIAIRES ATTEINTS]]/2</f>
        <v>2500</v>
      </c>
      <c r="AC88" s="63"/>
      <c r="AD88" s="63"/>
      <c r="AE88" s="63"/>
      <c r="AF88" s="38" t="s">
        <v>1330</v>
      </c>
      <c r="AG88" s="111">
        <v>42004</v>
      </c>
      <c r="AH88" s="111">
        <v>42368</v>
      </c>
      <c r="AI88" s="63"/>
    </row>
    <row r="89" spans="1:35" ht="15" customHeight="1">
      <c r="A89" s="90">
        <v>41942</v>
      </c>
      <c r="B89" s="90">
        <v>42154</v>
      </c>
      <c r="C89" s="36" t="s">
        <v>1224</v>
      </c>
      <c r="D89" s="14" t="str">
        <f>IFERROR(VLOOKUP(C89,ORG_LIST:ACRO,2,FALSE)," ")</f>
        <v>WVI</v>
      </c>
      <c r="E89" s="14" t="str">
        <f>IFERROR(VLOOKUP(C89,ORG_LIST:TYPEORG,3,FALSE)," ")</f>
        <v>ONG internationale</v>
      </c>
      <c r="F89" s="36" t="s">
        <v>1224</v>
      </c>
      <c r="G89" s="36" t="s">
        <v>1224</v>
      </c>
      <c r="H89" s="37" t="s">
        <v>1323</v>
      </c>
      <c r="I89" s="36" t="s">
        <v>682</v>
      </c>
      <c r="J89" s="14" t="str">
        <f>INDEX(TblAdmin1[Admin1 PCODE],MATCH(I89,TblAdmin1[Admin1],0),1)</f>
        <v>CD92</v>
      </c>
      <c r="K89" s="36" t="s">
        <v>852</v>
      </c>
      <c r="L89" s="52" t="str">
        <f t="array" aca="1" ref="L89" ca="1">OFFSET(Tbl2_Name2,MATCH(K89,OFFSET(Tbl2_RegionPCODE,MATCH(J89,Tbl2_Pcode1,0),1,COUNTIF(Tbl2_Pcode1,J89),1),0)-1+MATCH(J89,Tbl2_Pcode1,0)-1,1)</f>
        <v>CD9207</v>
      </c>
      <c r="M89" s="37"/>
      <c r="N89" s="52" t="e">
        <f t="array" aca="1" ref="N89" ca="1">OFFSET(Tbl3_Name3,MATCH(M89,OFFSET(Tbl3_Admin2PCODE,MATCH(L89,Tbl3_Pcode2,0),1,COUNTIF(Tbl3_Pcode2,L89),1),0)-1+MATCH(L89,Tbl3_Pcode2,0)-1,1)</f>
        <v>#N/A</v>
      </c>
      <c r="P89" s="52" t="e">
        <f t="array" aca="1" ref="P89" ca="1">OFFSET(Tbl4_Name4,MATCH(O89,OFFSET(Tbl4_Admin3PCODE,MATCH(N89,Tbl4_PCODE3,0),1,COUNTIF(Tbl4_PCODE3,N89),1),0)-1+MATCH(N89,Tbl4_PCODE3,0)-1,1)</f>
        <v>#N/A</v>
      </c>
      <c r="Q89" s="52" t="str">
        <f ca="1">IFERROR(VLOOKUP(P89,PCODE4:LATITUDE,2,FALSE),"")</f>
        <v/>
      </c>
      <c r="R89" s="52" t="str">
        <f ca="1">IFERROR(VLOOKUP(P89,PCODE4:LONGITUDE,3,FALSE),"")</f>
        <v/>
      </c>
      <c r="S89" s="37"/>
      <c r="T89" s="37"/>
      <c r="V89" s="36" t="s">
        <v>36</v>
      </c>
      <c r="W89" s="14" t="str">
        <f>IFERROR(VLOOKUP(V89,ACTIVITIES:UNIT,2,FALSE)," ")</f>
        <v># de kits et d'enfants</v>
      </c>
      <c r="X89" s="14"/>
      <c r="Y89" s="60"/>
      <c r="Z89" s="63">
        <v>5000</v>
      </c>
      <c r="AA89" s="91">
        <v>500</v>
      </c>
      <c r="AB89" s="63">
        <f>Table1[[#This Row],[TOTAL DES BÉNÉFICIAIRES ATTEINTS]]/2</f>
        <v>250</v>
      </c>
      <c r="AC89" s="63"/>
      <c r="AD89" s="63"/>
      <c r="AE89" s="63"/>
      <c r="AF89" s="38" t="s">
        <v>1330</v>
      </c>
      <c r="AG89" s="111">
        <v>42004</v>
      </c>
      <c r="AH89" s="111">
        <v>42368</v>
      </c>
      <c r="AI89" s="63"/>
    </row>
    <row r="90" spans="1:35" ht="15" customHeight="1">
      <c r="A90" s="90">
        <v>41942</v>
      </c>
      <c r="B90" s="90">
        <v>42154</v>
      </c>
      <c r="C90" s="36" t="s">
        <v>1224</v>
      </c>
      <c r="D90" s="14" t="str">
        <f>IFERROR(VLOOKUP(C90,ORG_LIST:ACRO,2,FALSE)," ")</f>
        <v>WVI</v>
      </c>
      <c r="E90" s="14" t="str">
        <f>IFERROR(VLOOKUP(C90,ORG_LIST:TYPEORG,3,FALSE)," ")</f>
        <v>ONG internationale</v>
      </c>
      <c r="F90" s="36" t="s">
        <v>1224</v>
      </c>
      <c r="G90" s="36" t="s">
        <v>1224</v>
      </c>
      <c r="H90" s="37" t="s">
        <v>1323</v>
      </c>
      <c r="I90" s="36" t="s">
        <v>682</v>
      </c>
      <c r="J90" s="14" t="str">
        <f>INDEX(TblAdmin1[Admin1 PCODE],MATCH(I90,TblAdmin1[Admin1],0),1)</f>
        <v>CD92</v>
      </c>
      <c r="K90" s="36" t="s">
        <v>844</v>
      </c>
      <c r="L90" s="52" t="str">
        <f t="array" aca="1" ref="L90" ca="1">OFFSET(Tbl2_Name2,MATCH(K90,OFFSET(Tbl2_RegionPCODE,MATCH(J90,Tbl2_Pcode1,0),1,COUNTIF(Tbl2_Pcode1,J90),1),0)-1+MATCH(J90,Tbl2_Pcode1,0)-1,1)</f>
        <v>CD9206</v>
      </c>
      <c r="M90" s="37"/>
      <c r="N90" s="52" t="e">
        <f t="array" aca="1" ref="N90" ca="1">OFFSET(Tbl3_Name3,MATCH(M90,OFFSET(Tbl3_Admin2PCODE,MATCH(L90,Tbl3_Pcode2,0),1,COUNTIF(Tbl3_Pcode2,L90),1),0)-1+MATCH(L90,Tbl3_Pcode2,0)-1,1)</f>
        <v>#N/A</v>
      </c>
      <c r="P90" s="52" t="e">
        <f t="array" aca="1" ref="P90" ca="1">OFFSET(Tbl4_Name4,MATCH(O90,OFFSET(Tbl4_Admin3PCODE,MATCH(N90,Tbl4_PCODE3,0),1,COUNTIF(Tbl4_PCODE3,N90),1),0)-1+MATCH(N90,Tbl4_PCODE3,0)-1,1)</f>
        <v>#N/A</v>
      </c>
      <c r="Q90" s="52" t="str">
        <f ca="1">IFERROR(VLOOKUP(P90,PCODE4:LATITUDE,2,FALSE),"")</f>
        <v/>
      </c>
      <c r="R90" s="52" t="str">
        <f ca="1">IFERROR(VLOOKUP(P90,PCODE4:LONGITUDE,3,FALSE),"")</f>
        <v/>
      </c>
      <c r="S90" s="37"/>
      <c r="T90" s="37"/>
      <c r="V90" s="36" t="s">
        <v>36</v>
      </c>
      <c r="W90" s="14" t="str">
        <f>IFERROR(VLOOKUP(V90,ACTIVITIES:UNIT,2,FALSE)," ")</f>
        <v># de kits et d'enfants</v>
      </c>
      <c r="X90" s="14"/>
      <c r="Y90" s="60"/>
      <c r="Z90" s="63">
        <v>5000</v>
      </c>
      <c r="AA90" s="91">
        <v>2300</v>
      </c>
      <c r="AB90" s="63">
        <f>Table1[[#This Row],[TOTAL DES BÉNÉFICIAIRES ATTEINTS]]/2</f>
        <v>1150</v>
      </c>
      <c r="AC90" s="63"/>
      <c r="AD90" s="63"/>
      <c r="AE90" s="63"/>
      <c r="AF90" s="38" t="s">
        <v>1330</v>
      </c>
      <c r="AG90" s="111">
        <v>42004</v>
      </c>
      <c r="AH90" s="111">
        <v>42368</v>
      </c>
      <c r="AI90" s="63"/>
    </row>
    <row r="91" spans="1:35" ht="15" customHeight="1">
      <c r="A91" s="90">
        <v>41942</v>
      </c>
      <c r="B91" s="90">
        <v>42154</v>
      </c>
      <c r="C91" s="60" t="s">
        <v>1</v>
      </c>
      <c r="D91" s="61" t="str">
        <f>IFERROR(VLOOKUP(C91,ORG_LIST:ACRO,2,FALSE)," ")</f>
        <v>Plan Int</v>
      </c>
      <c r="E91" s="61" t="str">
        <f>IFERROR(VLOOKUP(C91,ORG_LIST:TYPEORG,3,FALSE)," ")</f>
        <v>ONG internationale</v>
      </c>
      <c r="F91" s="14" t="s">
        <v>1</v>
      </c>
      <c r="G91" s="37" t="s">
        <v>1191</v>
      </c>
      <c r="H91" s="37" t="s">
        <v>1334</v>
      </c>
      <c r="I91" s="36" t="s">
        <v>682</v>
      </c>
      <c r="J91" s="61" t="str">
        <f>INDEX(TblAdmin1[Admin1 PCODE],MATCH(I91,TblAdmin1[Admin1],0),1)</f>
        <v>CD92</v>
      </c>
      <c r="K91" s="36" t="s">
        <v>846</v>
      </c>
      <c r="L91" s="61" t="str">
        <f t="array" aca="1" ref="L91" ca="1">OFFSET(Tbl2_Name2,MATCH(K91,OFFSET(Tbl2_RegionPCODE,MATCH(J91,Tbl2_Pcode1,0),1,COUNTIF(Tbl2_Pcode1,J91),1),0)-1+MATCH(J91,Tbl2_Pcode1,0)-1,1)</f>
        <v>CD9202</v>
      </c>
      <c r="M91" s="62"/>
      <c r="N91" s="61" t="e">
        <f t="array" aca="1" ref="N91" ca="1">OFFSET(Tbl3_Name3,MATCH(M91,OFFSET(Tbl3_Admin2PCODE,MATCH(L91,Tbl3_Pcode2,0),1,COUNTIF(Tbl3_Pcode2,L91),1),0)-1+MATCH(L91,Tbl3_Pcode2,0)-1,1)</f>
        <v>#N/A</v>
      </c>
      <c r="O91" s="60"/>
      <c r="P91" s="61" t="e">
        <f t="array" aca="1" ref="P91" ca="1">OFFSET(Tbl4_Name4,MATCH(O91,OFFSET(Tbl4_Admin3PCODE,MATCH(N91,Tbl4_PCODE3,0),1,COUNTIF(Tbl4_PCODE3,N91),1),0)-1+MATCH(N91,Tbl4_PCODE3,0)-1,1)</f>
        <v>#N/A</v>
      </c>
      <c r="Q91" s="61" t="str">
        <f ca="1">IFERROR(VLOOKUP(P91,PCODE4:LATITUDE,2,FALSE),"")</f>
        <v/>
      </c>
      <c r="R91" s="61" t="str">
        <f ca="1">IFERROR(VLOOKUP(P91,PCODE4:LONGITUDE,3,FALSE),"")</f>
        <v/>
      </c>
      <c r="S91" s="62"/>
      <c r="T91" s="62"/>
      <c r="V91" s="60" t="s">
        <v>36</v>
      </c>
      <c r="W91" s="14" t="str">
        <f>IFERROR(VLOOKUP(V91,ACTIVITIES:UNIT,2,FALSE)," ")</f>
        <v># de kits et d'enfants</v>
      </c>
      <c r="X91" s="61"/>
      <c r="Y91" s="60"/>
      <c r="Z91" s="63">
        <v>7000</v>
      </c>
      <c r="AA91" s="63">
        <v>0</v>
      </c>
      <c r="AB91" s="63">
        <f>Table1[[#This Row],[TOTAL DES BÉNÉFICIAIRES ATTEINTS]]/2</f>
        <v>0</v>
      </c>
      <c r="AC91" s="63"/>
      <c r="AD91" s="63"/>
      <c r="AE91" s="63"/>
      <c r="AF91" s="38" t="s">
        <v>1330</v>
      </c>
      <c r="AG91" s="111">
        <v>42004</v>
      </c>
      <c r="AH91" s="111">
        <v>42368</v>
      </c>
      <c r="AI91" s="63"/>
    </row>
    <row r="92" spans="1:35" ht="15" customHeight="1">
      <c r="A92" s="90">
        <v>41942</v>
      </c>
      <c r="B92" s="90">
        <v>42154</v>
      </c>
      <c r="C92" s="60" t="s">
        <v>1</v>
      </c>
      <c r="D92" s="61" t="str">
        <f>IFERROR(VLOOKUP(C92,ORG_LIST:ACRO,2,FALSE)," ")</f>
        <v>Plan Int</v>
      </c>
      <c r="E92" s="61" t="str">
        <f>IFERROR(VLOOKUP(C92,ORG_LIST:TYPEORG,3,FALSE)," ")</f>
        <v>ONG internationale</v>
      </c>
      <c r="F92" s="14" t="s">
        <v>1</v>
      </c>
      <c r="G92" s="37" t="s">
        <v>1162</v>
      </c>
      <c r="H92" s="37" t="s">
        <v>1334</v>
      </c>
      <c r="I92" s="62" t="s">
        <v>694</v>
      </c>
      <c r="J92" s="61" t="str">
        <f>INDEX(TblAdmin1[Admin1 PCODE],MATCH(I92,TblAdmin1[Admin1],0),1)</f>
        <v>CD61</v>
      </c>
      <c r="K92" s="36" t="s">
        <v>848</v>
      </c>
      <c r="L92" s="61" t="e">
        <f t="array" aca="1" ref="L92" ca="1">OFFSET(Tbl2_Name2,MATCH(K92,OFFSET(Tbl2_RegionPCODE,MATCH(J92,Tbl2_Pcode1,0),1,COUNTIF(Tbl2_Pcode1,J92),1),0)-1+MATCH(J92,Tbl2_Pcode1,0)-1,1)</f>
        <v>#N/A</v>
      </c>
      <c r="M92" s="62"/>
      <c r="N92" s="61" t="e">
        <f t="array" aca="1" ref="N92" ca="1">OFFSET(Tbl3_Name3,MATCH(M92,OFFSET(Tbl3_Admin2PCODE,MATCH(L92,Tbl3_Pcode2,0),1,COUNTIF(Tbl3_Pcode2,L92),1),0)-1+MATCH(L92,Tbl3_Pcode2,0)-1,1)</f>
        <v>#N/A</v>
      </c>
      <c r="O92" s="60"/>
      <c r="P92" s="61" t="e">
        <f t="array" aca="1" ref="P92" ca="1">OFFSET(Tbl4_Name4,MATCH(O92,OFFSET(Tbl4_Admin3PCODE,MATCH(N92,Tbl4_PCODE3,0),1,COUNTIF(Tbl4_PCODE3,N92),1),0)-1+MATCH(N92,Tbl4_PCODE3,0)-1,1)</f>
        <v>#N/A</v>
      </c>
      <c r="Q92" s="61" t="str">
        <f ca="1">IFERROR(VLOOKUP(P92,PCODE4:LATITUDE,2,FALSE),"")</f>
        <v/>
      </c>
      <c r="R92" s="61" t="str">
        <f ca="1">IFERROR(VLOOKUP(P92,PCODE4:LONGITUDE,3,FALSE),"")</f>
        <v/>
      </c>
      <c r="S92" s="62"/>
      <c r="T92" s="62"/>
      <c r="V92" s="60" t="s">
        <v>36</v>
      </c>
      <c r="W92" s="61" t="str">
        <f>IFERROR(VLOOKUP(V92,ACTIVITIES:UNIT,2,FALSE)," ")</f>
        <v># de kits et d'enfants</v>
      </c>
      <c r="X92" s="61"/>
      <c r="Y92" s="60"/>
      <c r="Z92" s="89">
        <v>1000</v>
      </c>
      <c r="AA92" s="89">
        <v>500</v>
      </c>
      <c r="AB92" s="89">
        <f>Table1[[#This Row],[TOTAL DES BÉNÉFICIAIRES ATTEINTS]]/2</f>
        <v>250</v>
      </c>
      <c r="AC92" s="89"/>
      <c r="AD92" s="89"/>
      <c r="AE92" s="63"/>
      <c r="AF92" s="38" t="s">
        <v>1330</v>
      </c>
      <c r="AG92" s="111">
        <v>42004</v>
      </c>
      <c r="AH92" s="111">
        <v>42368</v>
      </c>
      <c r="AI92" s="89"/>
    </row>
    <row r="93" spans="1:35" ht="15" customHeight="1">
      <c r="A93" s="90">
        <v>41942</v>
      </c>
      <c r="B93" s="90">
        <v>42154</v>
      </c>
      <c r="C93" s="60" t="s">
        <v>1</v>
      </c>
      <c r="D93" s="61" t="str">
        <f>IFERROR(VLOOKUP(C93,ORG_LIST:ACRO,2,FALSE)," ")</f>
        <v>Plan Int</v>
      </c>
      <c r="E93" s="61" t="str">
        <f>IFERROR(VLOOKUP(C93,ORG_LIST:TYPEORG,3,FALSE)," ")</f>
        <v>ONG internationale</v>
      </c>
      <c r="F93" s="14" t="s">
        <v>1</v>
      </c>
      <c r="G93" s="37" t="s">
        <v>1162</v>
      </c>
      <c r="H93" s="37" t="s">
        <v>1334</v>
      </c>
      <c r="I93" s="62" t="s">
        <v>694</v>
      </c>
      <c r="J93" s="61" t="str">
        <f>INDEX(TblAdmin1[Admin1 PCODE],MATCH(I93,TblAdmin1[Admin1],0),1)</f>
        <v>CD61</v>
      </c>
      <c r="K93" s="36" t="s">
        <v>850</v>
      </c>
      <c r="L93" s="61" t="e">
        <f t="array" aca="1" ref="L93" ca="1">OFFSET(Tbl2_Name2,MATCH(K93,OFFSET(Tbl2_RegionPCODE,MATCH(J93,Tbl2_Pcode1,0),1,COUNTIF(Tbl2_Pcode1,J93),1),0)-1+MATCH(J93,Tbl2_Pcode1,0)-1,1)</f>
        <v>#N/A</v>
      </c>
      <c r="M93" s="62"/>
      <c r="N93" s="61" t="e">
        <f t="array" aca="1" ref="N93" ca="1">OFFSET(Tbl3_Name3,MATCH(M93,OFFSET(Tbl3_Admin2PCODE,MATCH(L93,Tbl3_Pcode2,0),1,COUNTIF(Tbl3_Pcode2,L93),1),0)-1+MATCH(L93,Tbl3_Pcode2,0)-1,1)</f>
        <v>#N/A</v>
      </c>
      <c r="O93" s="60"/>
      <c r="P93" s="61" t="e">
        <f t="array" aca="1" ref="P93" ca="1">OFFSET(Tbl4_Name4,MATCH(O93,OFFSET(Tbl4_Admin3PCODE,MATCH(N93,Tbl4_PCODE3,0),1,COUNTIF(Tbl4_PCODE3,N93),1),0)-1+MATCH(N93,Tbl4_PCODE3,0)-1,1)</f>
        <v>#N/A</v>
      </c>
      <c r="Q93" s="61" t="str">
        <f ca="1">IFERROR(VLOOKUP(P93,PCODE4:LATITUDE,2,FALSE),"")</f>
        <v/>
      </c>
      <c r="R93" s="61" t="str">
        <f ca="1">IFERROR(VLOOKUP(P93,PCODE4:LONGITUDE,3,FALSE),"")</f>
        <v/>
      </c>
      <c r="S93" s="62"/>
      <c r="T93" s="62"/>
      <c r="V93" s="60" t="s">
        <v>36</v>
      </c>
      <c r="W93" s="61" t="str">
        <f>IFERROR(VLOOKUP(V93,ACTIVITIES:UNIT,2,FALSE)," ")</f>
        <v># de kits et d'enfants</v>
      </c>
      <c r="X93" s="61"/>
      <c r="Y93" s="60"/>
      <c r="Z93" s="89">
        <v>1000</v>
      </c>
      <c r="AA93" s="89">
        <v>1000</v>
      </c>
      <c r="AB93" s="89">
        <f>Table1[[#This Row],[TOTAL DES BÉNÉFICIAIRES ATTEINTS]]/2</f>
        <v>500</v>
      </c>
      <c r="AC93" s="89"/>
      <c r="AD93" s="89"/>
      <c r="AE93" s="63"/>
      <c r="AF93" s="38" t="s">
        <v>1330</v>
      </c>
      <c r="AG93" s="111">
        <v>42004</v>
      </c>
      <c r="AH93" s="111">
        <v>42368</v>
      </c>
      <c r="AI93" s="89"/>
    </row>
    <row r="94" spans="1:35" ht="15" customHeight="1">
      <c r="A94" s="90">
        <v>41942</v>
      </c>
      <c r="B94" s="90">
        <v>42154</v>
      </c>
      <c r="C94" s="60" t="s">
        <v>1</v>
      </c>
      <c r="D94" s="61" t="str">
        <f>IFERROR(VLOOKUP(C94,ORG_LIST:ACRO,2,FALSE)," ")</f>
        <v>Plan Int</v>
      </c>
      <c r="E94" s="61" t="str">
        <f>IFERROR(VLOOKUP(C94,ORG_LIST:TYPEORG,3,FALSE)," ")</f>
        <v>ONG internationale</v>
      </c>
      <c r="F94" s="14" t="s">
        <v>1</v>
      </c>
      <c r="G94" s="37" t="s">
        <v>1162</v>
      </c>
      <c r="H94" s="37" t="s">
        <v>1334</v>
      </c>
      <c r="I94" s="62" t="s">
        <v>694</v>
      </c>
      <c r="J94" s="61" t="str">
        <f>INDEX(TblAdmin1[Admin1 PCODE],MATCH(I94,TblAdmin1[Admin1],0),1)</f>
        <v>CD61</v>
      </c>
      <c r="K94" s="36" t="s">
        <v>844</v>
      </c>
      <c r="L94" s="61" t="e">
        <f t="array" aca="1" ref="L94" ca="1">OFFSET(Tbl2_Name2,MATCH(K94,OFFSET(Tbl2_RegionPCODE,MATCH(J94,Tbl2_Pcode1,0),1,COUNTIF(Tbl2_Pcode1,J94),1),0)-1+MATCH(J94,Tbl2_Pcode1,0)-1,1)</f>
        <v>#N/A</v>
      </c>
      <c r="M94" s="62"/>
      <c r="N94" s="61" t="e">
        <f t="array" aca="1" ref="N94" ca="1">OFFSET(Tbl3_Name3,MATCH(M94,OFFSET(Tbl3_Admin2PCODE,MATCH(L94,Tbl3_Pcode2,0),1,COUNTIF(Tbl3_Pcode2,L94),1),0)-1+MATCH(L94,Tbl3_Pcode2,0)-1,1)</f>
        <v>#N/A</v>
      </c>
      <c r="O94" s="60"/>
      <c r="P94" s="61" t="e">
        <f t="array" aca="1" ref="P94" ca="1">OFFSET(Tbl4_Name4,MATCH(O94,OFFSET(Tbl4_Admin3PCODE,MATCH(N94,Tbl4_PCODE3,0),1,COUNTIF(Tbl4_PCODE3,N94),1),0)-1+MATCH(N94,Tbl4_PCODE3,0)-1,1)</f>
        <v>#N/A</v>
      </c>
      <c r="Q94" s="61" t="str">
        <f ca="1">IFERROR(VLOOKUP(P94,PCODE4:LATITUDE,2,FALSE),"")</f>
        <v/>
      </c>
      <c r="R94" s="61" t="str">
        <f ca="1">IFERROR(VLOOKUP(P94,PCODE4:LONGITUDE,3,FALSE),"")</f>
        <v/>
      </c>
      <c r="S94" s="62"/>
      <c r="T94" s="62"/>
      <c r="V94" s="60" t="s">
        <v>36</v>
      </c>
      <c r="W94" s="61" t="str">
        <f>IFERROR(VLOOKUP(V94,ACTIVITIES:UNIT,2,FALSE)," ")</f>
        <v># de kits et d'enfants</v>
      </c>
      <c r="X94" s="61"/>
      <c r="Y94" s="60"/>
      <c r="Z94" s="89">
        <v>1000</v>
      </c>
      <c r="AA94" s="89">
        <v>0</v>
      </c>
      <c r="AB94" s="89">
        <f>Table1[[#This Row],[TOTAL DES BÉNÉFICIAIRES ATTEINTS]]/2</f>
        <v>0</v>
      </c>
      <c r="AC94" s="89"/>
      <c r="AD94" s="89"/>
      <c r="AE94" s="63"/>
      <c r="AF94" s="38" t="s">
        <v>1330</v>
      </c>
      <c r="AG94" s="111">
        <v>42004</v>
      </c>
      <c r="AH94" s="111">
        <v>42368</v>
      </c>
      <c r="AI94" s="89"/>
    </row>
    <row r="95" spans="1:35" ht="15" customHeight="1">
      <c r="A95" s="90">
        <v>41942</v>
      </c>
      <c r="B95" s="90">
        <v>42154</v>
      </c>
      <c r="C95" s="60" t="s">
        <v>2</v>
      </c>
      <c r="D95" s="61" t="str">
        <f>IFERROR(VLOOKUP(C95,ORG_LIST:ACRO,2,FALSE)," ")</f>
        <v>SCI</v>
      </c>
      <c r="E95" s="61" t="str">
        <f>IFERROR(VLOOKUP(C95,ORG_LIST:TYPEORG,3,FALSE)," ")</f>
        <v>ONG internationale</v>
      </c>
      <c r="F95" s="14" t="s">
        <v>2</v>
      </c>
      <c r="G95" s="37" t="s">
        <v>1230</v>
      </c>
      <c r="H95" s="37" t="s">
        <v>1334</v>
      </c>
      <c r="I95" s="62" t="s">
        <v>699</v>
      </c>
      <c r="J95" s="61" t="str">
        <f>INDEX(TblAdmin1[Admin1 PCODE],MATCH(I95,TblAdmin1[Admin1],0),1)</f>
        <v>CD74</v>
      </c>
      <c r="K95" s="62" t="s">
        <v>941</v>
      </c>
      <c r="L95" s="61" t="str">
        <f t="array" aca="1" ref="L95" ca="1">OFFSET(Tbl2_Name2,MATCH(K95,OFFSET(Tbl2_RegionPCODE,MATCH(J95,Tbl2_Pcode1,0),1,COUNTIF(Tbl2_Pcode1,J95),1),0)-1+MATCH(J95,Tbl2_Pcode1,0)-1,1)</f>
        <v>CD7406</v>
      </c>
      <c r="M95" s="62"/>
      <c r="N95" s="61" t="e">
        <f t="array" aca="1" ref="N95" ca="1">OFFSET(Tbl3_Name3,MATCH(M95,OFFSET(Tbl3_Admin2PCODE,MATCH(L95,Tbl3_Pcode2,0),1,COUNTIF(Tbl3_Pcode2,L95),1),0)-1+MATCH(L95,Tbl3_Pcode2,0)-1,1)</f>
        <v>#N/A</v>
      </c>
      <c r="O95" s="60"/>
      <c r="P95" s="61" t="e">
        <f t="array" aca="1" ref="P95" ca="1">OFFSET(Tbl4_Name4,MATCH(O95,OFFSET(Tbl4_Admin3PCODE,MATCH(N95,Tbl4_PCODE3,0),1,COUNTIF(Tbl4_PCODE3,N95),1),0)-1+MATCH(N95,Tbl4_PCODE3,0)-1,1)</f>
        <v>#N/A</v>
      </c>
      <c r="Q95" s="61" t="str">
        <f ca="1">IFERROR(VLOOKUP(P95,PCODE4:LATITUDE,2,FALSE),"")</f>
        <v/>
      </c>
      <c r="R95" s="61" t="str">
        <f ca="1">IFERROR(VLOOKUP(P95,PCODE4:LONGITUDE,3,FALSE),"")</f>
        <v/>
      </c>
      <c r="S95" s="62"/>
      <c r="T95" s="62"/>
      <c r="U95" s="62"/>
      <c r="V95" s="60" t="s">
        <v>36</v>
      </c>
      <c r="W95" s="61" t="str">
        <f>IFERROR(VLOOKUP(V95,ACTIVITIES:UNIT,2,FALSE)," ")</f>
        <v># de kits et d'enfants</v>
      </c>
      <c r="X95" s="61"/>
      <c r="Y95" s="60"/>
      <c r="Z95" s="89">
        <v>4000</v>
      </c>
      <c r="AA95" s="91">
        <v>2500</v>
      </c>
      <c r="AB95" s="89">
        <f>Table1[[#This Row],[TOTAL DES BÉNÉFICIAIRES ATTEINTS]]/2</f>
        <v>1250</v>
      </c>
      <c r="AC95" s="89"/>
      <c r="AD95" s="89"/>
      <c r="AE95" s="63"/>
      <c r="AF95" s="36" t="s">
        <v>1330</v>
      </c>
      <c r="AG95" s="111">
        <v>42004</v>
      </c>
      <c r="AH95" s="111">
        <v>42368</v>
      </c>
      <c r="AI95" s="89"/>
    </row>
    <row r="96" spans="1:35" ht="15" customHeight="1">
      <c r="A96" s="90">
        <v>41942</v>
      </c>
      <c r="B96" s="90">
        <v>42154</v>
      </c>
      <c r="C96" s="60" t="s">
        <v>2</v>
      </c>
      <c r="D96" s="61" t="str">
        <f>IFERROR(VLOOKUP(C96,ORG_LIST:ACRO,2,FALSE)," ")</f>
        <v>SCI</v>
      </c>
      <c r="E96" s="61" t="str">
        <f>IFERROR(VLOOKUP(C96,ORG_LIST:TYPEORG,3,FALSE)," ")</f>
        <v>ONG internationale</v>
      </c>
      <c r="F96" s="14" t="s">
        <v>2</v>
      </c>
      <c r="G96" s="37" t="s">
        <v>1230</v>
      </c>
      <c r="H96" s="37" t="s">
        <v>1334</v>
      </c>
      <c r="I96" s="62" t="s">
        <v>699</v>
      </c>
      <c r="J96" s="61" t="str">
        <f>INDEX(TblAdmin1[Admin1 PCODE],MATCH(I96,TblAdmin1[Admin1],0),1)</f>
        <v>CD74</v>
      </c>
      <c r="K96" s="62" t="s">
        <v>941</v>
      </c>
      <c r="L96" s="61" t="str">
        <f t="array" aca="1" ref="L96" ca="1">OFFSET(Tbl2_Name2,MATCH(K96,OFFSET(Tbl2_RegionPCODE,MATCH(J96,Tbl2_Pcode1,0),1,COUNTIF(Tbl2_Pcode1,J96),1),0)-1+MATCH(J96,Tbl2_Pcode1,0)-1,1)</f>
        <v>CD7406</v>
      </c>
      <c r="M96" s="62"/>
      <c r="N96" s="61" t="e">
        <f t="array" aca="1" ref="N96" ca="1">OFFSET(Tbl3_Name3,MATCH(M96,OFFSET(Tbl3_Admin2PCODE,MATCH(L96,Tbl3_Pcode2,0),1,COUNTIF(Tbl3_Pcode2,L96),1),0)-1+MATCH(L96,Tbl3_Pcode2,0)-1,1)</f>
        <v>#N/A</v>
      </c>
      <c r="O96" s="60"/>
      <c r="P96" s="61" t="e">
        <f t="array" aca="1" ref="P96" ca="1">OFFSET(Tbl4_Name4,MATCH(O96,OFFSET(Tbl4_Admin3PCODE,MATCH(N96,Tbl4_PCODE3,0),1,COUNTIF(Tbl4_PCODE3,N96),1),0)-1+MATCH(N96,Tbl4_PCODE3,0)-1,1)</f>
        <v>#N/A</v>
      </c>
      <c r="Q96" s="61" t="str">
        <f ca="1">IFERROR(VLOOKUP(P96,PCODE4:LATITUDE,2,FALSE),"")</f>
        <v/>
      </c>
      <c r="R96" s="61" t="str">
        <f ca="1">IFERROR(VLOOKUP(P96,PCODE4:LONGITUDE,3,FALSE),"")</f>
        <v/>
      </c>
      <c r="S96" s="62"/>
      <c r="T96" s="62"/>
      <c r="U96" s="62"/>
      <c r="V96" s="60" t="s">
        <v>36</v>
      </c>
      <c r="W96" s="61" t="str">
        <f>IFERROR(VLOOKUP(V96,ACTIVITIES:UNIT,2,FALSE)," ")</f>
        <v># de kits et d'enfants</v>
      </c>
      <c r="X96" s="61"/>
      <c r="Y96" s="60"/>
      <c r="Z96" s="89">
        <v>4000</v>
      </c>
      <c r="AA96" s="91">
        <v>2000</v>
      </c>
      <c r="AB96" s="89">
        <f>Table1[[#This Row],[TOTAL DES BÉNÉFICIAIRES ATTEINTS]]/2</f>
        <v>1000</v>
      </c>
      <c r="AC96" s="89"/>
      <c r="AD96" s="89"/>
      <c r="AE96" s="63"/>
      <c r="AF96" s="36" t="s">
        <v>1330</v>
      </c>
      <c r="AG96" s="111">
        <v>42004</v>
      </c>
      <c r="AH96" s="111">
        <v>42368</v>
      </c>
      <c r="AI96" s="89"/>
    </row>
    <row r="97" spans="1:35" ht="15" customHeight="1">
      <c r="A97" s="90">
        <v>41942</v>
      </c>
      <c r="B97" s="90">
        <v>42154</v>
      </c>
      <c r="C97" s="60" t="s">
        <v>2</v>
      </c>
      <c r="D97" s="61" t="str">
        <f>IFERROR(VLOOKUP(C97,ORG_LIST:ACRO,2,FALSE)," ")</f>
        <v>SCI</v>
      </c>
      <c r="E97" s="61" t="str">
        <f>IFERROR(VLOOKUP(C97,ORG_LIST:TYPEORG,3,FALSE)," ")</f>
        <v>ONG internationale</v>
      </c>
      <c r="F97" s="14" t="s">
        <v>2</v>
      </c>
      <c r="G97" s="37" t="s">
        <v>1230</v>
      </c>
      <c r="H97" s="37" t="s">
        <v>1334</v>
      </c>
      <c r="I97" s="62" t="s">
        <v>699</v>
      </c>
      <c r="J97" s="61" t="str">
        <f>INDEX(TblAdmin1[Admin1 PCODE],MATCH(I97,TblAdmin1[Admin1],0),1)</f>
        <v>CD74</v>
      </c>
      <c r="K97" s="62" t="s">
        <v>941</v>
      </c>
      <c r="L97" s="61" t="str">
        <f t="array" aca="1" ref="L97" ca="1">OFFSET(Tbl2_Name2,MATCH(K97,OFFSET(Tbl2_RegionPCODE,MATCH(J97,Tbl2_Pcode1,0),1,COUNTIF(Tbl2_Pcode1,J97),1),0)-1+MATCH(J97,Tbl2_Pcode1,0)-1,1)</f>
        <v>CD7406</v>
      </c>
      <c r="M97" s="62"/>
      <c r="N97" s="61" t="e">
        <f t="array" aca="1" ref="N97" ca="1">OFFSET(Tbl3_Name3,MATCH(M97,OFFSET(Tbl3_Admin2PCODE,MATCH(L97,Tbl3_Pcode2,0),1,COUNTIF(Tbl3_Pcode2,L97),1),0)-1+MATCH(L97,Tbl3_Pcode2,0)-1,1)</f>
        <v>#N/A</v>
      </c>
      <c r="O97" s="60"/>
      <c r="P97" s="61" t="e">
        <f t="array" aca="1" ref="P97" ca="1">OFFSET(Tbl4_Name4,MATCH(O97,OFFSET(Tbl4_Admin3PCODE,MATCH(N97,Tbl4_PCODE3,0),1,COUNTIF(Tbl4_PCODE3,N97),1),0)-1+MATCH(N97,Tbl4_PCODE3,0)-1,1)</f>
        <v>#N/A</v>
      </c>
      <c r="Q97" s="61" t="str">
        <f ca="1">IFERROR(VLOOKUP(P97,PCODE4:LATITUDE,2,FALSE),"")</f>
        <v/>
      </c>
      <c r="R97" s="61" t="str">
        <f ca="1">IFERROR(VLOOKUP(P97,PCODE4:LONGITUDE,3,FALSE),"")</f>
        <v/>
      </c>
      <c r="S97" s="62"/>
      <c r="T97" s="62"/>
      <c r="U97" s="62"/>
      <c r="V97" s="60" t="s">
        <v>36</v>
      </c>
      <c r="W97" s="61" t="str">
        <f>IFERROR(VLOOKUP(V97,ACTIVITIES:UNIT,2,FALSE)," ")</f>
        <v># de kits et d'enfants</v>
      </c>
      <c r="X97" s="61"/>
      <c r="Y97" s="60"/>
      <c r="Z97" s="89">
        <v>4000</v>
      </c>
      <c r="AA97" s="91">
        <v>1000</v>
      </c>
      <c r="AB97" s="89">
        <f>Table1[[#This Row],[TOTAL DES BÉNÉFICIAIRES ATTEINTS]]/2</f>
        <v>500</v>
      </c>
      <c r="AC97" s="89"/>
      <c r="AD97" s="89"/>
      <c r="AE97" s="63"/>
      <c r="AF97" s="36" t="s">
        <v>1330</v>
      </c>
      <c r="AG97" s="111">
        <v>42004</v>
      </c>
      <c r="AH97" s="111">
        <v>42368</v>
      </c>
      <c r="AI97" s="89"/>
    </row>
    <row r="98" spans="1:35" ht="15" customHeight="1">
      <c r="A98" s="90">
        <v>41942</v>
      </c>
      <c r="B98" s="90">
        <v>42154</v>
      </c>
      <c r="C98" s="60" t="s">
        <v>2</v>
      </c>
      <c r="D98" s="61" t="str">
        <f>IFERROR(VLOOKUP(C98,ORG_LIST:ACRO,2,FALSE)," ")</f>
        <v>SCI</v>
      </c>
      <c r="E98" s="61" t="str">
        <f>IFERROR(VLOOKUP(C98,ORG_LIST:TYPEORG,3,FALSE)," ")</f>
        <v>ONG internationale</v>
      </c>
      <c r="F98" s="14" t="s">
        <v>2</v>
      </c>
      <c r="G98" s="37" t="s">
        <v>1230</v>
      </c>
      <c r="H98" s="37" t="s">
        <v>1334</v>
      </c>
      <c r="I98" s="62" t="s">
        <v>699</v>
      </c>
      <c r="J98" s="61" t="str">
        <f>INDEX(TblAdmin1[Admin1 PCODE],MATCH(I98,TblAdmin1[Admin1],0),1)</f>
        <v>CD74</v>
      </c>
      <c r="K98" s="62" t="s">
        <v>941</v>
      </c>
      <c r="L98" s="61" t="str">
        <f t="array" aca="1" ref="L98" ca="1">OFFSET(Tbl2_Name2,MATCH(K98,OFFSET(Tbl2_RegionPCODE,MATCH(J98,Tbl2_Pcode1,0),1,COUNTIF(Tbl2_Pcode1,J98),1),0)-1+MATCH(J98,Tbl2_Pcode1,0)-1,1)</f>
        <v>CD7406</v>
      </c>
      <c r="M98" s="62"/>
      <c r="N98" s="61" t="e">
        <f t="array" aca="1" ref="N98" ca="1">OFFSET(Tbl3_Name3,MATCH(M98,OFFSET(Tbl3_Admin2PCODE,MATCH(L98,Tbl3_Pcode2,0),1,COUNTIF(Tbl3_Pcode2,L98),1),0)-1+MATCH(L98,Tbl3_Pcode2,0)-1,1)</f>
        <v>#N/A</v>
      </c>
      <c r="O98" s="60"/>
      <c r="P98" s="61" t="e">
        <f t="array" aca="1" ref="P98" ca="1">OFFSET(Tbl4_Name4,MATCH(O98,OFFSET(Tbl4_Admin3PCODE,MATCH(N98,Tbl4_PCODE3,0),1,COUNTIF(Tbl4_PCODE3,N98),1),0)-1+MATCH(N98,Tbl4_PCODE3,0)-1,1)</f>
        <v>#N/A</v>
      </c>
      <c r="Q98" s="61" t="str">
        <f ca="1">IFERROR(VLOOKUP(P98,PCODE4:LATITUDE,2,FALSE),"")</f>
        <v/>
      </c>
      <c r="R98" s="61" t="str">
        <f ca="1">IFERROR(VLOOKUP(P98,PCODE4:LONGITUDE,3,FALSE),"")</f>
        <v/>
      </c>
      <c r="S98" s="62"/>
      <c r="T98" s="62"/>
      <c r="U98" s="62"/>
      <c r="V98" s="60" t="s">
        <v>36</v>
      </c>
      <c r="W98" s="61" t="str">
        <f>IFERROR(VLOOKUP(V98,ACTIVITIES:UNIT,2,FALSE)," ")</f>
        <v># de kits et d'enfants</v>
      </c>
      <c r="X98" s="61"/>
      <c r="Y98" s="60"/>
      <c r="Z98" s="89">
        <v>4000</v>
      </c>
      <c r="AA98" s="91">
        <v>3000</v>
      </c>
      <c r="AB98" s="89">
        <f>Table1[[#This Row],[TOTAL DES BÉNÉFICIAIRES ATTEINTS]]/2</f>
        <v>1500</v>
      </c>
      <c r="AC98" s="89"/>
      <c r="AD98" s="89"/>
      <c r="AE98" s="63"/>
      <c r="AF98" s="36" t="s">
        <v>1330</v>
      </c>
      <c r="AG98" s="111">
        <v>42004</v>
      </c>
      <c r="AH98" s="111">
        <v>42368</v>
      </c>
      <c r="AI98" s="89"/>
    </row>
    <row r="99" spans="1:35" ht="15" customHeight="1">
      <c r="A99" s="90">
        <v>41942</v>
      </c>
      <c r="B99" s="90">
        <v>42154</v>
      </c>
      <c r="C99" s="60" t="s">
        <v>2</v>
      </c>
      <c r="D99" s="61" t="str">
        <f>IFERROR(VLOOKUP(C99,ORG_LIST:ACRO,2,FALSE)," ")</f>
        <v>SCI</v>
      </c>
      <c r="E99" s="61" t="str">
        <f>IFERROR(VLOOKUP(C99,ORG_LIST:TYPEORG,3,FALSE)," ")</f>
        <v>ONG internationale</v>
      </c>
      <c r="F99" s="14" t="s">
        <v>2</v>
      </c>
      <c r="G99" s="37" t="s">
        <v>1230</v>
      </c>
      <c r="H99" s="37" t="s">
        <v>1334</v>
      </c>
      <c r="I99" s="62" t="s">
        <v>699</v>
      </c>
      <c r="J99" s="61" t="str">
        <f>INDEX(TblAdmin1[Admin1 PCODE],MATCH(I99,TblAdmin1[Admin1],0),1)</f>
        <v>CD74</v>
      </c>
      <c r="K99" s="62" t="s">
        <v>941</v>
      </c>
      <c r="L99" s="61" t="str">
        <f t="array" aca="1" ref="L99" ca="1">OFFSET(Tbl2_Name2,MATCH(K99,OFFSET(Tbl2_RegionPCODE,MATCH(J99,Tbl2_Pcode1,0),1,COUNTIF(Tbl2_Pcode1,J99),1),0)-1+MATCH(J99,Tbl2_Pcode1,0)-1,1)</f>
        <v>CD7406</v>
      </c>
      <c r="M99" s="62"/>
      <c r="N99" s="61" t="e">
        <f t="array" aca="1" ref="N99" ca="1">OFFSET(Tbl3_Name3,MATCH(M99,OFFSET(Tbl3_Admin2PCODE,MATCH(L99,Tbl3_Pcode2,0),1,COUNTIF(Tbl3_Pcode2,L99),1),0)-1+MATCH(L99,Tbl3_Pcode2,0)-1,1)</f>
        <v>#N/A</v>
      </c>
      <c r="O99" s="60"/>
      <c r="P99" s="61" t="e">
        <f t="array" aca="1" ref="P99" ca="1">OFFSET(Tbl4_Name4,MATCH(O99,OFFSET(Tbl4_Admin3PCODE,MATCH(N99,Tbl4_PCODE3,0),1,COUNTIF(Tbl4_PCODE3,N99),1),0)-1+MATCH(N99,Tbl4_PCODE3,0)-1,1)</f>
        <v>#N/A</v>
      </c>
      <c r="Q99" s="61" t="str">
        <f ca="1">IFERROR(VLOOKUP(P99,PCODE4:LATITUDE,2,FALSE),"")</f>
        <v/>
      </c>
      <c r="R99" s="61" t="str">
        <f ca="1">IFERROR(VLOOKUP(P99,PCODE4:LONGITUDE,3,FALSE),"")</f>
        <v/>
      </c>
      <c r="S99" s="62"/>
      <c r="T99" s="62"/>
      <c r="U99" s="62"/>
      <c r="V99" s="60" t="s">
        <v>36</v>
      </c>
      <c r="W99" s="61" t="str">
        <f>IFERROR(VLOOKUP(V99,ACTIVITIES:UNIT,2,FALSE)," ")</f>
        <v># de kits et d'enfants</v>
      </c>
      <c r="X99" s="61"/>
      <c r="Y99" s="60"/>
      <c r="Z99" s="89">
        <v>4000</v>
      </c>
      <c r="AA99" s="91">
        <v>1600</v>
      </c>
      <c r="AB99" s="89">
        <f>Table1[[#This Row],[TOTAL DES BÉNÉFICIAIRES ATTEINTS]]/2</f>
        <v>800</v>
      </c>
      <c r="AC99" s="89"/>
      <c r="AD99" s="89"/>
      <c r="AE99" s="63"/>
      <c r="AF99" s="36" t="s">
        <v>1330</v>
      </c>
      <c r="AG99" s="111">
        <v>42004</v>
      </c>
      <c r="AH99" s="111">
        <v>42368</v>
      </c>
      <c r="AI99" s="89"/>
    </row>
    <row r="100" spans="1:35" ht="15" customHeight="1">
      <c r="A100" s="90">
        <v>41942</v>
      </c>
      <c r="B100" s="90">
        <v>42154</v>
      </c>
      <c r="C100" s="60" t="s">
        <v>2</v>
      </c>
      <c r="D100" s="61" t="str">
        <f>IFERROR(VLOOKUP(C100,ORG_LIST:ACRO,2,FALSE)," ")</f>
        <v>SCI</v>
      </c>
      <c r="E100" s="61" t="str">
        <f>IFERROR(VLOOKUP(C100,ORG_LIST:TYPEORG,3,FALSE)," ")</f>
        <v>ONG internationale</v>
      </c>
      <c r="F100" s="14" t="s">
        <v>2</v>
      </c>
      <c r="G100" s="37" t="s">
        <v>1230</v>
      </c>
      <c r="H100" s="37" t="s">
        <v>1334</v>
      </c>
      <c r="I100" s="62" t="s">
        <v>699</v>
      </c>
      <c r="J100" s="61" t="str">
        <f>INDEX(TblAdmin1[Admin1 PCODE],MATCH(I100,TblAdmin1[Admin1],0),1)</f>
        <v>CD74</v>
      </c>
      <c r="K100" s="62" t="s">
        <v>941</v>
      </c>
      <c r="L100" s="61" t="str">
        <f t="array" aca="1" ref="L100" ca="1">OFFSET(Tbl2_Name2,MATCH(K100,OFFSET(Tbl2_RegionPCODE,MATCH(J100,Tbl2_Pcode1,0),1,COUNTIF(Tbl2_Pcode1,J100),1),0)-1+MATCH(J100,Tbl2_Pcode1,0)-1,1)</f>
        <v>CD7406</v>
      </c>
      <c r="M100" s="62"/>
      <c r="N100" s="61" t="e">
        <f t="array" aca="1" ref="N100" ca="1">OFFSET(Tbl3_Name3,MATCH(M100,OFFSET(Tbl3_Admin2PCODE,MATCH(L100,Tbl3_Pcode2,0),1,COUNTIF(Tbl3_Pcode2,L100),1),0)-1+MATCH(L100,Tbl3_Pcode2,0)-1,1)</f>
        <v>#N/A</v>
      </c>
      <c r="O100" s="60"/>
      <c r="P100" s="61" t="e">
        <f t="array" aca="1" ref="P100" ca="1">OFFSET(Tbl4_Name4,MATCH(O100,OFFSET(Tbl4_Admin3PCODE,MATCH(N100,Tbl4_PCODE3,0),1,COUNTIF(Tbl4_PCODE3,N100),1),0)-1+MATCH(N100,Tbl4_PCODE3,0)-1,1)</f>
        <v>#N/A</v>
      </c>
      <c r="Q100" s="61" t="str">
        <f ca="1">IFERROR(VLOOKUP(P100,PCODE4:LATITUDE,2,FALSE),"")</f>
        <v/>
      </c>
      <c r="R100" s="61" t="str">
        <f ca="1">IFERROR(VLOOKUP(P100,PCODE4:LONGITUDE,3,FALSE),"")</f>
        <v/>
      </c>
      <c r="S100" s="62"/>
      <c r="T100" s="62"/>
      <c r="U100" s="62"/>
      <c r="V100" s="60" t="s">
        <v>36</v>
      </c>
      <c r="W100" s="61" t="str">
        <f>IFERROR(VLOOKUP(V100,ACTIVITIES:UNIT,2,FALSE)," ")</f>
        <v># de kits et d'enfants</v>
      </c>
      <c r="X100" s="61"/>
      <c r="Y100" s="60"/>
      <c r="Z100" s="89">
        <v>4000</v>
      </c>
      <c r="AA100" s="91">
        <v>3200</v>
      </c>
      <c r="AB100" s="89">
        <f>Table1[[#This Row],[TOTAL DES BÉNÉFICIAIRES ATTEINTS]]/2</f>
        <v>1600</v>
      </c>
      <c r="AC100" s="89"/>
      <c r="AD100" s="89"/>
      <c r="AE100" s="63"/>
      <c r="AF100" s="36" t="s">
        <v>1330</v>
      </c>
      <c r="AG100" s="111">
        <v>42004</v>
      </c>
      <c r="AH100" s="111">
        <v>42368</v>
      </c>
      <c r="AI100" s="89"/>
    </row>
    <row r="101" spans="1:35" ht="15" customHeight="1">
      <c r="A101" s="90">
        <v>41942</v>
      </c>
      <c r="B101" s="90">
        <v>42154</v>
      </c>
      <c r="C101" s="60" t="s">
        <v>2</v>
      </c>
      <c r="D101" s="61" t="str">
        <f>IFERROR(VLOOKUP(C101,ORG_LIST:ACRO,2,FALSE)," ")</f>
        <v>SCI</v>
      </c>
      <c r="E101" s="61" t="str">
        <f>IFERROR(VLOOKUP(C101,ORG_LIST:TYPEORG,3,FALSE)," ")</f>
        <v>ONG internationale</v>
      </c>
      <c r="F101" s="14" t="s">
        <v>2</v>
      </c>
      <c r="G101" s="37" t="s">
        <v>1230</v>
      </c>
      <c r="H101" s="37" t="s">
        <v>1334</v>
      </c>
      <c r="I101" s="62" t="s">
        <v>699</v>
      </c>
      <c r="J101" s="61" t="str">
        <f>INDEX(TblAdmin1[Admin1 PCODE],MATCH(I101,TblAdmin1[Admin1],0),1)</f>
        <v>CD74</v>
      </c>
      <c r="K101" s="62" t="s">
        <v>941</v>
      </c>
      <c r="L101" s="61" t="str">
        <f t="array" aca="1" ref="L101" ca="1">OFFSET(Tbl2_Name2,MATCH(K101,OFFSET(Tbl2_RegionPCODE,MATCH(J101,Tbl2_Pcode1,0),1,COUNTIF(Tbl2_Pcode1,J101),1),0)-1+MATCH(J101,Tbl2_Pcode1,0)-1,1)</f>
        <v>CD7406</v>
      </c>
      <c r="M101" s="62"/>
      <c r="N101" s="61" t="e">
        <f t="array" aca="1" ref="N101" ca="1">OFFSET(Tbl3_Name3,MATCH(M101,OFFSET(Tbl3_Admin2PCODE,MATCH(L101,Tbl3_Pcode2,0),1,COUNTIF(Tbl3_Pcode2,L101),1),0)-1+MATCH(L101,Tbl3_Pcode2,0)-1,1)</f>
        <v>#N/A</v>
      </c>
      <c r="O101" s="60"/>
      <c r="P101" s="61" t="e">
        <f t="array" aca="1" ref="P101" ca="1">OFFSET(Tbl4_Name4,MATCH(O101,OFFSET(Tbl4_Admin3PCODE,MATCH(N101,Tbl4_PCODE3,0),1,COUNTIF(Tbl4_PCODE3,N101),1),0)-1+MATCH(N101,Tbl4_PCODE3,0)-1,1)</f>
        <v>#N/A</v>
      </c>
      <c r="Q101" s="61" t="str">
        <f ca="1">IFERROR(VLOOKUP(P101,PCODE4:LATITUDE,2,FALSE),"")</f>
        <v/>
      </c>
      <c r="R101" s="61" t="str">
        <f ca="1">IFERROR(VLOOKUP(P101,PCODE4:LONGITUDE,3,FALSE),"")</f>
        <v/>
      </c>
      <c r="S101" s="62"/>
      <c r="T101" s="62"/>
      <c r="U101" s="62"/>
      <c r="V101" s="60" t="s">
        <v>36</v>
      </c>
      <c r="W101" s="61" t="str">
        <f>IFERROR(VLOOKUP(V101,ACTIVITIES:UNIT,2,FALSE)," ")</f>
        <v># de kits et d'enfants</v>
      </c>
      <c r="X101" s="61"/>
      <c r="Y101" s="60"/>
      <c r="Z101" s="89">
        <v>4000</v>
      </c>
      <c r="AA101" s="91">
        <v>1200</v>
      </c>
      <c r="AB101" s="89">
        <f>Table1[[#This Row],[TOTAL DES BÉNÉFICIAIRES ATTEINTS]]/2</f>
        <v>600</v>
      </c>
      <c r="AC101" s="89"/>
      <c r="AD101" s="89"/>
      <c r="AE101" s="63"/>
      <c r="AF101" s="36" t="s">
        <v>1330</v>
      </c>
      <c r="AG101" s="111">
        <v>42004</v>
      </c>
      <c r="AH101" s="111">
        <v>42368</v>
      </c>
      <c r="AI101" s="89"/>
    </row>
    <row r="102" spans="1:35" ht="15" customHeight="1">
      <c r="A102" s="90">
        <v>41942</v>
      </c>
      <c r="B102" s="90">
        <v>42154</v>
      </c>
      <c r="C102" s="60" t="s">
        <v>2</v>
      </c>
      <c r="D102" s="61" t="str">
        <f>IFERROR(VLOOKUP(C102,ORG_LIST:ACRO,2,FALSE)," ")</f>
        <v>SCI</v>
      </c>
      <c r="E102" s="61" t="str">
        <f>IFERROR(VLOOKUP(C102,ORG_LIST:TYPEORG,3,FALSE)," ")</f>
        <v>ONG internationale</v>
      </c>
      <c r="F102" s="14" t="s">
        <v>2</v>
      </c>
      <c r="G102" s="37" t="s">
        <v>1230</v>
      </c>
      <c r="H102" s="37" t="s">
        <v>1334</v>
      </c>
      <c r="I102" s="62" t="s">
        <v>699</v>
      </c>
      <c r="J102" s="61" t="str">
        <f>INDEX(TblAdmin1[Admin1 PCODE],MATCH(I102,TblAdmin1[Admin1],0),1)</f>
        <v>CD74</v>
      </c>
      <c r="K102" s="62" t="s">
        <v>905</v>
      </c>
      <c r="L102" s="61" t="str">
        <f t="array" aca="1" ref="L102" ca="1">OFFSET(Tbl2_Name2,MATCH(K102,OFFSET(Tbl2_RegionPCODE,MATCH(J102,Tbl2_Pcode1,0),1,COUNTIF(Tbl2_Pcode1,J102),1),0)-1+MATCH(J102,Tbl2_Pcode1,0)-1,1)</f>
        <v>CD7401</v>
      </c>
      <c r="M102" s="62"/>
      <c r="N102" s="61" t="e">
        <f t="array" aca="1" ref="N102" ca="1">OFFSET(Tbl3_Name3,MATCH(M102,OFFSET(Tbl3_Admin2PCODE,MATCH(L102,Tbl3_Pcode2,0),1,COUNTIF(Tbl3_Pcode2,L102),1),0)-1+MATCH(L102,Tbl3_Pcode2,0)-1,1)</f>
        <v>#N/A</v>
      </c>
      <c r="O102" s="60"/>
      <c r="P102" s="61" t="e">
        <f t="array" aca="1" ref="P102" ca="1">OFFSET(Tbl4_Name4,MATCH(O102,OFFSET(Tbl4_Admin3PCODE,MATCH(N102,Tbl4_PCODE3,0),1,COUNTIF(Tbl4_PCODE3,N102),1),0)-1+MATCH(N102,Tbl4_PCODE3,0)-1,1)</f>
        <v>#N/A</v>
      </c>
      <c r="Q102" s="61" t="str">
        <f ca="1">IFERROR(VLOOKUP(P102,PCODE4:LATITUDE,2,FALSE),"")</f>
        <v/>
      </c>
      <c r="R102" s="61" t="str">
        <f ca="1">IFERROR(VLOOKUP(P102,PCODE4:LONGITUDE,3,FALSE),"")</f>
        <v/>
      </c>
      <c r="S102" s="62"/>
      <c r="T102" s="62"/>
      <c r="U102" s="62"/>
      <c r="V102" s="60" t="s">
        <v>36</v>
      </c>
      <c r="W102" s="61" t="str">
        <f>IFERROR(VLOOKUP(V102,ACTIVITIES:UNIT,2,FALSE)," ")</f>
        <v># de kits et d'enfants</v>
      </c>
      <c r="X102" s="61"/>
      <c r="Y102" s="60"/>
      <c r="Z102" s="89">
        <v>4000</v>
      </c>
      <c r="AA102" s="91">
        <v>3000</v>
      </c>
      <c r="AB102" s="89">
        <f>Table1[[#This Row],[TOTAL DES BÉNÉFICIAIRES ATTEINTS]]/2</f>
        <v>1500</v>
      </c>
      <c r="AC102" s="89"/>
      <c r="AD102" s="89"/>
      <c r="AE102" s="63"/>
      <c r="AF102" s="36" t="s">
        <v>1330</v>
      </c>
      <c r="AG102" s="111">
        <v>42004</v>
      </c>
      <c r="AH102" s="111">
        <v>42368</v>
      </c>
      <c r="AI102" s="89"/>
    </row>
    <row r="103" spans="1:35" ht="15" customHeight="1">
      <c r="A103" s="90">
        <v>41942</v>
      </c>
      <c r="B103" s="90">
        <v>42154</v>
      </c>
      <c r="C103" s="60" t="s">
        <v>2</v>
      </c>
      <c r="D103" s="61" t="str">
        <f>IFERROR(VLOOKUP(C103,ORG_LIST:ACRO,2,FALSE)," ")</f>
        <v>SCI</v>
      </c>
      <c r="E103" s="61" t="str">
        <f>IFERROR(VLOOKUP(C103,ORG_LIST:TYPEORG,3,FALSE)," ")</f>
        <v>ONG internationale</v>
      </c>
      <c r="F103" s="14" t="s">
        <v>2</v>
      </c>
      <c r="G103" s="37" t="s">
        <v>1230</v>
      </c>
      <c r="H103" s="37" t="s">
        <v>1334</v>
      </c>
      <c r="I103" s="62" t="s">
        <v>699</v>
      </c>
      <c r="J103" s="61" t="str">
        <f>INDEX(TblAdmin1[Admin1 PCODE],MATCH(I103,TblAdmin1[Admin1],0),1)</f>
        <v>CD74</v>
      </c>
      <c r="K103" s="62" t="s">
        <v>905</v>
      </c>
      <c r="L103" s="61" t="str">
        <f t="array" aca="1" ref="L103" ca="1">OFFSET(Tbl2_Name2,MATCH(K103,OFFSET(Tbl2_RegionPCODE,MATCH(J103,Tbl2_Pcode1,0),1,COUNTIF(Tbl2_Pcode1,J103),1),0)-1+MATCH(J103,Tbl2_Pcode1,0)-1,1)</f>
        <v>CD7401</v>
      </c>
      <c r="M103" s="62"/>
      <c r="N103" s="61" t="e">
        <f t="array" aca="1" ref="N103" ca="1">OFFSET(Tbl3_Name3,MATCH(M103,OFFSET(Tbl3_Admin2PCODE,MATCH(L103,Tbl3_Pcode2,0),1,COUNTIF(Tbl3_Pcode2,L103),1),0)-1+MATCH(L103,Tbl3_Pcode2,0)-1,1)</f>
        <v>#N/A</v>
      </c>
      <c r="O103" s="60"/>
      <c r="P103" s="61" t="e">
        <f t="array" aca="1" ref="P103" ca="1">OFFSET(Tbl4_Name4,MATCH(O103,OFFSET(Tbl4_Admin3PCODE,MATCH(N103,Tbl4_PCODE3,0),1,COUNTIF(Tbl4_PCODE3,N103),1),0)-1+MATCH(N103,Tbl4_PCODE3,0)-1,1)</f>
        <v>#N/A</v>
      </c>
      <c r="Q103" s="61" t="str">
        <f ca="1">IFERROR(VLOOKUP(P103,PCODE4:LATITUDE,2,FALSE),"")</f>
        <v/>
      </c>
      <c r="R103" s="61" t="str">
        <f ca="1">IFERROR(VLOOKUP(P103,PCODE4:LONGITUDE,3,FALSE),"")</f>
        <v/>
      </c>
      <c r="S103" s="62"/>
      <c r="T103" s="62"/>
      <c r="U103" s="62"/>
      <c r="V103" s="60" t="s">
        <v>36</v>
      </c>
      <c r="W103" s="61" t="str">
        <f>IFERROR(VLOOKUP(V103,ACTIVITIES:UNIT,2,FALSE)," ")</f>
        <v># de kits et d'enfants</v>
      </c>
      <c r="X103" s="61"/>
      <c r="Y103" s="60"/>
      <c r="Z103" s="89">
        <v>4000</v>
      </c>
      <c r="AA103" s="91">
        <v>1400</v>
      </c>
      <c r="AB103" s="89">
        <f>Table1[[#This Row],[TOTAL DES BÉNÉFICIAIRES ATTEINTS]]/2</f>
        <v>700</v>
      </c>
      <c r="AC103" s="89"/>
      <c r="AD103" s="89"/>
      <c r="AE103" s="63"/>
      <c r="AF103" s="36" t="s">
        <v>1330</v>
      </c>
      <c r="AG103" s="111">
        <v>42004</v>
      </c>
      <c r="AH103" s="111">
        <v>42368</v>
      </c>
      <c r="AI103" s="89"/>
    </row>
    <row r="104" spans="1:35" ht="15" customHeight="1">
      <c r="A104" s="90">
        <v>41942</v>
      </c>
      <c r="B104" s="90">
        <v>42154</v>
      </c>
      <c r="C104" s="60" t="s">
        <v>2</v>
      </c>
      <c r="D104" s="61" t="str">
        <f>IFERROR(VLOOKUP(C104,ORG_LIST:ACRO,2,FALSE)," ")</f>
        <v>SCI</v>
      </c>
      <c r="E104" s="61" t="str">
        <f>IFERROR(VLOOKUP(C104,ORG_LIST:TYPEORG,3,FALSE)," ")</f>
        <v>ONG internationale</v>
      </c>
      <c r="F104" s="14" t="s">
        <v>2</v>
      </c>
      <c r="G104" s="37" t="s">
        <v>1230</v>
      </c>
      <c r="H104" s="37" t="s">
        <v>1334</v>
      </c>
      <c r="I104" s="62" t="s">
        <v>699</v>
      </c>
      <c r="J104" s="61" t="str">
        <f>INDEX(TblAdmin1[Admin1 PCODE],MATCH(I104,TblAdmin1[Admin1],0),1)</f>
        <v>CD74</v>
      </c>
      <c r="K104" s="62" t="s">
        <v>905</v>
      </c>
      <c r="L104" s="61" t="str">
        <f t="array" aca="1" ref="L104" ca="1">OFFSET(Tbl2_Name2,MATCH(K104,OFFSET(Tbl2_RegionPCODE,MATCH(J104,Tbl2_Pcode1,0),1,COUNTIF(Tbl2_Pcode1,J104),1),0)-1+MATCH(J104,Tbl2_Pcode1,0)-1,1)</f>
        <v>CD7401</v>
      </c>
      <c r="M104" s="62"/>
      <c r="N104" s="61" t="e">
        <f t="array" aca="1" ref="N104" ca="1">OFFSET(Tbl3_Name3,MATCH(M104,OFFSET(Tbl3_Admin2PCODE,MATCH(L104,Tbl3_Pcode2,0),1,COUNTIF(Tbl3_Pcode2,L104),1),0)-1+MATCH(L104,Tbl3_Pcode2,0)-1,1)</f>
        <v>#N/A</v>
      </c>
      <c r="O104" s="60"/>
      <c r="P104" s="61" t="e">
        <f t="array" aca="1" ref="P104" ca="1">OFFSET(Tbl4_Name4,MATCH(O104,OFFSET(Tbl4_Admin3PCODE,MATCH(N104,Tbl4_PCODE3,0),1,COUNTIF(Tbl4_PCODE3,N104),1),0)-1+MATCH(N104,Tbl4_PCODE3,0)-1,1)</f>
        <v>#N/A</v>
      </c>
      <c r="Q104" s="61" t="str">
        <f ca="1">IFERROR(VLOOKUP(P104,PCODE4:LATITUDE,2,FALSE),"")</f>
        <v/>
      </c>
      <c r="R104" s="61" t="str">
        <f ca="1">IFERROR(VLOOKUP(P104,PCODE4:LONGITUDE,3,FALSE),"")</f>
        <v/>
      </c>
      <c r="S104" s="62"/>
      <c r="T104" s="62"/>
      <c r="U104" s="62"/>
      <c r="V104" s="60" t="s">
        <v>36</v>
      </c>
      <c r="W104" s="61" t="str">
        <f>IFERROR(VLOOKUP(V104,ACTIVITIES:UNIT,2,FALSE)," ")</f>
        <v># de kits et d'enfants</v>
      </c>
      <c r="X104" s="61"/>
      <c r="Y104" s="60"/>
      <c r="Z104" s="89">
        <v>4000</v>
      </c>
      <c r="AA104" s="91">
        <v>2300</v>
      </c>
      <c r="AB104" s="89">
        <f>Table1[[#This Row],[TOTAL DES BÉNÉFICIAIRES ATTEINTS]]/2</f>
        <v>1150</v>
      </c>
      <c r="AC104" s="89"/>
      <c r="AD104" s="89"/>
      <c r="AE104" s="63"/>
      <c r="AF104" s="36" t="s">
        <v>1330</v>
      </c>
      <c r="AG104" s="111">
        <v>42004</v>
      </c>
      <c r="AH104" s="111">
        <v>42368</v>
      </c>
      <c r="AI104" s="89"/>
    </row>
    <row r="105" spans="1:35" ht="15" customHeight="1">
      <c r="A105" s="90">
        <v>41942</v>
      </c>
      <c r="B105" s="90">
        <v>42154</v>
      </c>
      <c r="C105" s="60" t="s">
        <v>2</v>
      </c>
      <c r="D105" s="61" t="str">
        <f>IFERROR(VLOOKUP(C105,ORG_LIST:ACRO,2,FALSE)," ")</f>
        <v>SCI</v>
      </c>
      <c r="E105" s="61" t="str">
        <f>IFERROR(VLOOKUP(C105,ORG_LIST:TYPEORG,3,FALSE)," ")</f>
        <v>ONG internationale</v>
      </c>
      <c r="F105" s="14" t="s">
        <v>2</v>
      </c>
      <c r="G105" s="37" t="s">
        <v>1230</v>
      </c>
      <c r="H105" s="37" t="s">
        <v>1334</v>
      </c>
      <c r="I105" s="62" t="s">
        <v>699</v>
      </c>
      <c r="J105" s="61" t="str">
        <f>INDEX(TblAdmin1[Admin1 PCODE],MATCH(I105,TblAdmin1[Admin1],0),1)</f>
        <v>CD74</v>
      </c>
      <c r="K105" s="62" t="s">
        <v>905</v>
      </c>
      <c r="L105" s="61" t="str">
        <f t="array" aca="1" ref="L105" ca="1">OFFSET(Tbl2_Name2,MATCH(K105,OFFSET(Tbl2_RegionPCODE,MATCH(J105,Tbl2_Pcode1,0),1,COUNTIF(Tbl2_Pcode1,J105),1),0)-1+MATCH(J105,Tbl2_Pcode1,0)-1,1)</f>
        <v>CD7401</v>
      </c>
      <c r="M105" s="62"/>
      <c r="N105" s="61" t="e">
        <f t="array" aca="1" ref="N105" ca="1">OFFSET(Tbl3_Name3,MATCH(M105,OFFSET(Tbl3_Admin2PCODE,MATCH(L105,Tbl3_Pcode2,0),1,COUNTIF(Tbl3_Pcode2,L105),1),0)-1+MATCH(L105,Tbl3_Pcode2,0)-1,1)</f>
        <v>#N/A</v>
      </c>
      <c r="O105" s="60"/>
      <c r="P105" s="61" t="e">
        <f t="array" aca="1" ref="P105" ca="1">OFFSET(Tbl4_Name4,MATCH(O105,OFFSET(Tbl4_Admin3PCODE,MATCH(N105,Tbl4_PCODE3,0),1,COUNTIF(Tbl4_PCODE3,N105),1),0)-1+MATCH(N105,Tbl4_PCODE3,0)-1,1)</f>
        <v>#N/A</v>
      </c>
      <c r="Q105" s="61" t="str">
        <f ca="1">IFERROR(VLOOKUP(P105,PCODE4:LATITUDE,2,FALSE),"")</f>
        <v/>
      </c>
      <c r="R105" s="61" t="str">
        <f ca="1">IFERROR(VLOOKUP(P105,PCODE4:LONGITUDE,3,FALSE),"")</f>
        <v/>
      </c>
      <c r="S105" s="62"/>
      <c r="T105" s="62"/>
      <c r="U105" s="62"/>
      <c r="V105" s="60" t="s">
        <v>36</v>
      </c>
      <c r="W105" s="61" t="str">
        <f>IFERROR(VLOOKUP(V105,ACTIVITIES:UNIT,2,FALSE)," ")</f>
        <v># de kits et d'enfants</v>
      </c>
      <c r="X105" s="61"/>
      <c r="Y105" s="60"/>
      <c r="Z105" s="89">
        <v>4000</v>
      </c>
      <c r="AA105" s="91">
        <v>2000</v>
      </c>
      <c r="AB105" s="89">
        <f>Table1[[#This Row],[TOTAL DES BÉNÉFICIAIRES ATTEINTS]]/2</f>
        <v>1000</v>
      </c>
      <c r="AC105" s="89"/>
      <c r="AD105" s="89"/>
      <c r="AE105" s="63"/>
      <c r="AF105" s="36" t="s">
        <v>1330</v>
      </c>
      <c r="AG105" s="111">
        <v>42004</v>
      </c>
      <c r="AH105" s="111">
        <v>42368</v>
      </c>
      <c r="AI105" s="89"/>
    </row>
    <row r="106" spans="1:35" ht="15" customHeight="1">
      <c r="A106" s="90">
        <v>41942</v>
      </c>
      <c r="B106" s="90">
        <v>42154</v>
      </c>
      <c r="C106" s="60" t="s">
        <v>2</v>
      </c>
      <c r="D106" s="61" t="str">
        <f>IFERROR(VLOOKUP(C106,ORG_LIST:ACRO,2,FALSE)," ")</f>
        <v>SCI</v>
      </c>
      <c r="E106" s="61" t="str">
        <f>IFERROR(VLOOKUP(C106,ORG_LIST:TYPEORG,3,FALSE)," ")</f>
        <v>ONG internationale</v>
      </c>
      <c r="F106" s="14" t="s">
        <v>2</v>
      </c>
      <c r="G106" s="37" t="s">
        <v>1230</v>
      </c>
      <c r="H106" s="37" t="s">
        <v>1334</v>
      </c>
      <c r="I106" s="62" t="s">
        <v>699</v>
      </c>
      <c r="J106" s="61" t="str">
        <f>INDEX(TblAdmin1[Admin1 PCODE],MATCH(I106,TblAdmin1[Admin1],0),1)</f>
        <v>CD74</v>
      </c>
      <c r="K106" s="62" t="s">
        <v>905</v>
      </c>
      <c r="L106" s="61" t="str">
        <f t="array" aca="1" ref="L106" ca="1">OFFSET(Tbl2_Name2,MATCH(K106,OFFSET(Tbl2_RegionPCODE,MATCH(J106,Tbl2_Pcode1,0),1,COUNTIF(Tbl2_Pcode1,J106),1),0)-1+MATCH(J106,Tbl2_Pcode1,0)-1,1)</f>
        <v>CD7401</v>
      </c>
      <c r="M106" s="62"/>
      <c r="N106" s="61" t="e">
        <f t="array" aca="1" ref="N106" ca="1">OFFSET(Tbl3_Name3,MATCH(M106,OFFSET(Tbl3_Admin2PCODE,MATCH(L106,Tbl3_Pcode2,0),1,COUNTIF(Tbl3_Pcode2,L106),1),0)-1+MATCH(L106,Tbl3_Pcode2,0)-1,1)</f>
        <v>#N/A</v>
      </c>
      <c r="O106" s="60"/>
      <c r="P106" s="61" t="e">
        <f t="array" aca="1" ref="P106" ca="1">OFFSET(Tbl4_Name4,MATCH(O106,OFFSET(Tbl4_Admin3PCODE,MATCH(N106,Tbl4_PCODE3,0),1,COUNTIF(Tbl4_PCODE3,N106),1),0)-1+MATCH(N106,Tbl4_PCODE3,0)-1,1)</f>
        <v>#N/A</v>
      </c>
      <c r="Q106" s="61" t="str">
        <f ca="1">IFERROR(VLOOKUP(P106,PCODE4:LATITUDE,2,FALSE),"")</f>
        <v/>
      </c>
      <c r="R106" s="61" t="str">
        <f ca="1">IFERROR(VLOOKUP(P106,PCODE4:LONGITUDE,3,FALSE),"")</f>
        <v/>
      </c>
      <c r="S106" s="62"/>
      <c r="T106" s="62"/>
      <c r="U106" s="62"/>
      <c r="V106" s="60" t="s">
        <v>36</v>
      </c>
      <c r="W106" s="61" t="str">
        <f>IFERROR(VLOOKUP(V106,ACTIVITIES:UNIT,2,FALSE)," ")</f>
        <v># de kits et d'enfants</v>
      </c>
      <c r="X106" s="61"/>
      <c r="Y106" s="60"/>
      <c r="Z106" s="89">
        <v>4000</v>
      </c>
      <c r="AA106" s="91">
        <v>1600</v>
      </c>
      <c r="AB106" s="89">
        <f>Table1[[#This Row],[TOTAL DES BÉNÉFICIAIRES ATTEINTS]]/2</f>
        <v>800</v>
      </c>
      <c r="AC106" s="89"/>
      <c r="AD106" s="89"/>
      <c r="AE106" s="63"/>
      <c r="AF106" s="36" t="s">
        <v>1330</v>
      </c>
      <c r="AG106" s="111">
        <v>42004</v>
      </c>
      <c r="AH106" s="111">
        <v>42368</v>
      </c>
      <c r="AI106" s="89"/>
    </row>
    <row r="107" spans="1:35" ht="15" customHeight="1">
      <c r="A107" s="90">
        <v>41942</v>
      </c>
      <c r="B107" s="90">
        <v>42154</v>
      </c>
      <c r="C107" s="60" t="s">
        <v>2</v>
      </c>
      <c r="D107" s="61" t="str">
        <f>IFERROR(VLOOKUP(C107,ORG_LIST:ACRO,2,FALSE)," ")</f>
        <v>SCI</v>
      </c>
      <c r="E107" s="61" t="str">
        <f>IFERROR(VLOOKUP(C107,ORG_LIST:TYPEORG,3,FALSE)," ")</f>
        <v>ONG internationale</v>
      </c>
      <c r="F107" s="14" t="s">
        <v>2</v>
      </c>
      <c r="G107" s="37" t="s">
        <v>1230</v>
      </c>
      <c r="H107" s="37" t="s">
        <v>1334</v>
      </c>
      <c r="I107" s="62" t="s">
        <v>699</v>
      </c>
      <c r="J107" s="61" t="str">
        <f>INDEX(TblAdmin1[Admin1 PCODE],MATCH(I107,TblAdmin1[Admin1],0),1)</f>
        <v>CD74</v>
      </c>
      <c r="K107" s="62" t="s">
        <v>905</v>
      </c>
      <c r="L107" s="61" t="str">
        <f t="array" aca="1" ref="L107" ca="1">OFFSET(Tbl2_Name2,MATCH(K107,OFFSET(Tbl2_RegionPCODE,MATCH(J107,Tbl2_Pcode1,0),1,COUNTIF(Tbl2_Pcode1,J107),1),0)-1+MATCH(J107,Tbl2_Pcode1,0)-1,1)</f>
        <v>CD7401</v>
      </c>
      <c r="M107" s="62"/>
      <c r="N107" s="61" t="e">
        <f t="array" aca="1" ref="N107" ca="1">OFFSET(Tbl3_Name3,MATCH(M107,OFFSET(Tbl3_Admin2PCODE,MATCH(L107,Tbl3_Pcode2,0),1,COUNTIF(Tbl3_Pcode2,L107),1),0)-1+MATCH(L107,Tbl3_Pcode2,0)-1,1)</f>
        <v>#N/A</v>
      </c>
      <c r="O107" s="60"/>
      <c r="P107" s="61" t="e">
        <f t="array" aca="1" ref="P107" ca="1">OFFSET(Tbl4_Name4,MATCH(O107,OFFSET(Tbl4_Admin3PCODE,MATCH(N107,Tbl4_PCODE3,0),1,COUNTIF(Tbl4_PCODE3,N107),1),0)-1+MATCH(N107,Tbl4_PCODE3,0)-1,1)</f>
        <v>#N/A</v>
      </c>
      <c r="Q107" s="61" t="str">
        <f ca="1">IFERROR(VLOOKUP(P107,PCODE4:LATITUDE,2,FALSE),"")</f>
        <v/>
      </c>
      <c r="R107" s="61" t="str">
        <f ca="1">IFERROR(VLOOKUP(P107,PCODE4:LONGITUDE,3,FALSE),"")</f>
        <v/>
      </c>
      <c r="S107" s="62"/>
      <c r="T107" s="62"/>
      <c r="U107" s="62"/>
      <c r="V107" s="60" t="s">
        <v>36</v>
      </c>
      <c r="W107" s="61" t="str">
        <f>IFERROR(VLOOKUP(V107,ACTIVITIES:UNIT,2,FALSE)," ")</f>
        <v># de kits et d'enfants</v>
      </c>
      <c r="X107" s="61"/>
      <c r="Y107" s="60"/>
      <c r="Z107" s="89">
        <v>4000</v>
      </c>
      <c r="AA107" s="91">
        <v>0</v>
      </c>
      <c r="AB107" s="89">
        <f>Table1[[#This Row],[TOTAL DES BÉNÉFICIAIRES ATTEINTS]]/2</f>
        <v>0</v>
      </c>
      <c r="AC107" s="89"/>
      <c r="AD107" s="89"/>
      <c r="AE107" s="63"/>
      <c r="AF107" s="36" t="s">
        <v>1330</v>
      </c>
      <c r="AG107" s="111">
        <v>42004</v>
      </c>
      <c r="AH107" s="111">
        <v>42368</v>
      </c>
      <c r="AI107" s="89"/>
    </row>
    <row r="108" spans="1:35" ht="15" customHeight="1">
      <c r="A108" s="90">
        <v>41942</v>
      </c>
      <c r="B108" s="90">
        <v>42154</v>
      </c>
      <c r="C108" s="36" t="s">
        <v>1225</v>
      </c>
      <c r="D108" s="61" t="str">
        <f>IFERROR(VLOOKUP(C108,ORG_LIST:ACRO,2,FALSE)," ")</f>
        <v>NRC</v>
      </c>
      <c r="E108" s="61" t="str">
        <f>IFERROR(VLOOKUP(C108,ORG_LIST:TYPEORG,3,FALSE)," ")</f>
        <v>ONG internationale</v>
      </c>
      <c r="F108" s="36" t="s">
        <v>1225</v>
      </c>
      <c r="G108" s="36" t="s">
        <v>1225</v>
      </c>
      <c r="H108" s="37" t="s">
        <v>1323</v>
      </c>
      <c r="I108" s="62" t="s">
        <v>697</v>
      </c>
      <c r="J108" s="61" t="str">
        <f>INDEX(TblAdmin1[Admin1 PCODE],MATCH(I108,TblAdmin1[Admin1],0),1)</f>
        <v>CD62</v>
      </c>
      <c r="K108" s="62" t="s">
        <v>802</v>
      </c>
      <c r="L108" s="61" t="str">
        <f t="array" aca="1" ref="L108" ca="1">OFFSET(Tbl2_Name2,MATCH(K108,OFFSET(Tbl2_RegionPCODE,MATCH(J108,Tbl2_Pcode1,0),1,COUNTIF(Tbl2_Pcode1,J108),1),0)-1+MATCH(J108,Tbl2_Pcode1,0)-1,1)</f>
        <v>CD6205</v>
      </c>
      <c r="M108" s="62"/>
      <c r="N108" s="61" t="e">
        <f t="array" aca="1" ref="N108" ca="1">OFFSET(Tbl3_Name3,MATCH(M108,OFFSET(Tbl3_Admin2PCODE,MATCH(L108,Tbl3_Pcode2,0),1,COUNTIF(Tbl3_Pcode2,L108),1),0)-1+MATCH(L108,Tbl3_Pcode2,0)-1,1)</f>
        <v>#N/A</v>
      </c>
      <c r="O108" s="60"/>
      <c r="P108" s="61" t="e">
        <f t="array" aca="1" ref="P108" ca="1">OFFSET(Tbl4_Name4,MATCH(O108,OFFSET(Tbl4_Admin3PCODE,MATCH(N108,Tbl4_PCODE3,0),1,COUNTIF(Tbl4_PCODE3,N108),1),0)-1+MATCH(N108,Tbl4_PCODE3,0)-1,1)</f>
        <v>#N/A</v>
      </c>
      <c r="Q108" s="61" t="str">
        <f ca="1">IFERROR(VLOOKUP(P108,PCODE4:LATITUDE,2,FALSE),"")</f>
        <v/>
      </c>
      <c r="R108" s="61" t="str">
        <f ca="1">IFERROR(VLOOKUP(P108,PCODE4:LONGITUDE,3,FALSE),"")</f>
        <v/>
      </c>
      <c r="S108" s="62"/>
      <c r="T108" s="62"/>
      <c r="U108" s="62"/>
      <c r="V108" s="60" t="s">
        <v>36</v>
      </c>
      <c r="W108" s="61" t="str">
        <f>IFERROR(VLOOKUP(V108,ACTIVITIES:UNIT,2,FALSE)," ")</f>
        <v># de kits et d'enfants</v>
      </c>
      <c r="X108" s="61"/>
      <c r="Y108" s="60"/>
      <c r="Z108" s="89">
        <v>4000</v>
      </c>
      <c r="AA108" s="91">
        <v>0</v>
      </c>
      <c r="AB108" s="89">
        <f>Table1[[#This Row],[TOTAL DES BÉNÉFICIAIRES ATTEINTS]]/2</f>
        <v>0</v>
      </c>
      <c r="AC108" s="89"/>
      <c r="AD108" s="89"/>
      <c r="AE108" s="63"/>
      <c r="AF108" s="36" t="s">
        <v>1330</v>
      </c>
      <c r="AG108" s="106">
        <v>42018</v>
      </c>
      <c r="AH108" s="106">
        <v>42184</v>
      </c>
      <c r="AI108" s="89"/>
    </row>
    <row r="109" spans="1:35" ht="15" customHeight="1">
      <c r="A109" s="90">
        <v>41942</v>
      </c>
      <c r="B109" s="90">
        <v>42154</v>
      </c>
      <c r="C109" s="36" t="s">
        <v>1225</v>
      </c>
      <c r="D109" s="61" t="str">
        <f>IFERROR(VLOOKUP(C109,ORG_LIST:ACRO,2,FALSE)," ")</f>
        <v>NRC</v>
      </c>
      <c r="E109" s="61" t="str">
        <f>IFERROR(VLOOKUP(C109,ORG_LIST:TYPEORG,3,FALSE)," ")</f>
        <v>ONG internationale</v>
      </c>
      <c r="F109" s="36" t="s">
        <v>1225</v>
      </c>
      <c r="G109" s="36" t="s">
        <v>1225</v>
      </c>
      <c r="H109" s="37" t="s">
        <v>1323</v>
      </c>
      <c r="I109" s="62" t="s">
        <v>697</v>
      </c>
      <c r="J109" s="61" t="str">
        <f>INDEX(TblAdmin1[Admin1 PCODE],MATCH(I109,TblAdmin1[Admin1],0),1)</f>
        <v>CD62</v>
      </c>
      <c r="K109" s="62" t="s">
        <v>778</v>
      </c>
      <c r="L109" s="61" t="str">
        <f t="array" aca="1" ref="L109" ca="1">OFFSET(Tbl2_Name2,MATCH(K109,OFFSET(Tbl2_RegionPCODE,MATCH(J109,Tbl2_Pcode1,0),1,COUNTIF(Tbl2_Pcode1,J109),1),0)-1+MATCH(J109,Tbl2_Pcode1,0)-1,1)</f>
        <v>CD6201</v>
      </c>
      <c r="M109" s="62"/>
      <c r="N109" s="61" t="e">
        <f t="array" aca="1" ref="N109" ca="1">OFFSET(Tbl3_Name3,MATCH(M109,OFFSET(Tbl3_Admin2PCODE,MATCH(L109,Tbl3_Pcode2,0),1,COUNTIF(Tbl3_Pcode2,L109),1),0)-1+MATCH(L109,Tbl3_Pcode2,0)-1,1)</f>
        <v>#N/A</v>
      </c>
      <c r="O109" s="60"/>
      <c r="P109" s="61" t="e">
        <f t="array" aca="1" ref="P109" ca="1">OFFSET(Tbl4_Name4,MATCH(O109,OFFSET(Tbl4_Admin3PCODE,MATCH(N109,Tbl4_PCODE3,0),1,COUNTIF(Tbl4_PCODE3,N109),1),0)-1+MATCH(N109,Tbl4_PCODE3,0)-1,1)</f>
        <v>#N/A</v>
      </c>
      <c r="Q109" s="61" t="str">
        <f ca="1">IFERROR(VLOOKUP(P109,PCODE4:LATITUDE,2,FALSE),"")</f>
        <v/>
      </c>
      <c r="R109" s="61" t="str">
        <f ca="1">IFERROR(VLOOKUP(P109,PCODE4:LONGITUDE,3,FALSE),"")</f>
        <v/>
      </c>
      <c r="S109" s="62"/>
      <c r="T109" s="62"/>
      <c r="U109" s="62"/>
      <c r="V109" s="60" t="s">
        <v>36</v>
      </c>
      <c r="W109" s="61" t="str">
        <f>IFERROR(VLOOKUP(V109,ACTIVITIES:UNIT,2,FALSE)," ")</f>
        <v># de kits et d'enfants</v>
      </c>
      <c r="X109" s="61"/>
      <c r="Y109" s="60"/>
      <c r="Z109" s="89">
        <v>4000</v>
      </c>
      <c r="AA109" s="91">
        <v>200</v>
      </c>
      <c r="AB109" s="89">
        <f>Table1[[#This Row],[TOTAL DES BÉNÉFICIAIRES ATTEINTS]]/2</f>
        <v>100</v>
      </c>
      <c r="AC109" s="89"/>
      <c r="AD109" s="89"/>
      <c r="AE109" s="63"/>
      <c r="AF109" s="36" t="s">
        <v>1330</v>
      </c>
      <c r="AG109" s="106">
        <v>42018</v>
      </c>
      <c r="AH109" s="106">
        <v>42184</v>
      </c>
      <c r="AI109" s="89"/>
    </row>
    <row r="110" spans="1:35" ht="15" customHeight="1">
      <c r="A110" s="90">
        <v>41942</v>
      </c>
      <c r="B110" s="90">
        <v>42154</v>
      </c>
      <c r="C110" s="36" t="s">
        <v>1225</v>
      </c>
      <c r="D110" s="61" t="str">
        <f>IFERROR(VLOOKUP(C110,ORG_LIST:ACRO,2,FALSE)," ")</f>
        <v>NRC</v>
      </c>
      <c r="E110" s="61" t="str">
        <f>IFERROR(VLOOKUP(C110,ORG_LIST:TYPEORG,3,FALSE)," ")</f>
        <v>ONG internationale</v>
      </c>
      <c r="F110" s="36" t="s">
        <v>1225</v>
      </c>
      <c r="G110" s="36" t="s">
        <v>1225</v>
      </c>
      <c r="H110" s="37" t="s">
        <v>1323</v>
      </c>
      <c r="I110" s="62" t="s">
        <v>697</v>
      </c>
      <c r="J110" s="61" t="str">
        <f>INDEX(TblAdmin1[Admin1 PCODE],MATCH(I110,TblAdmin1[Admin1],0),1)</f>
        <v>CD62</v>
      </c>
      <c r="K110" s="62" t="s">
        <v>786</v>
      </c>
      <c r="L110" s="61" t="str">
        <f t="array" aca="1" ref="L110" ca="1">OFFSET(Tbl2_Name2,MATCH(K110,OFFSET(Tbl2_RegionPCODE,MATCH(J110,Tbl2_Pcode1,0),1,COUNTIF(Tbl2_Pcode1,J110),1),0)-1+MATCH(J110,Tbl2_Pcode1,0)-1,1)</f>
        <v>CD6210</v>
      </c>
      <c r="M110" s="62"/>
      <c r="N110" s="61" t="e">
        <f t="array" aca="1" ref="N110" ca="1">OFFSET(Tbl3_Name3,MATCH(M110,OFFSET(Tbl3_Admin2PCODE,MATCH(L110,Tbl3_Pcode2,0),1,COUNTIF(Tbl3_Pcode2,L110),1),0)-1+MATCH(L110,Tbl3_Pcode2,0)-1,1)</f>
        <v>#N/A</v>
      </c>
      <c r="O110" s="60"/>
      <c r="P110" s="61" t="e">
        <f t="array" aca="1" ref="P110" ca="1">OFFSET(Tbl4_Name4,MATCH(O110,OFFSET(Tbl4_Admin3PCODE,MATCH(N110,Tbl4_PCODE3,0),1,COUNTIF(Tbl4_PCODE3,N110),1),0)-1+MATCH(N110,Tbl4_PCODE3,0)-1,1)</f>
        <v>#N/A</v>
      </c>
      <c r="Q110" s="61" t="str">
        <f ca="1">IFERROR(VLOOKUP(P110,PCODE4:LATITUDE,2,FALSE),"")</f>
        <v/>
      </c>
      <c r="R110" s="61" t="str">
        <f ca="1">IFERROR(VLOOKUP(P110,PCODE4:LONGITUDE,3,FALSE),"")</f>
        <v/>
      </c>
      <c r="S110" s="62"/>
      <c r="T110" s="62"/>
      <c r="U110" s="62"/>
      <c r="V110" s="60" t="s">
        <v>36</v>
      </c>
      <c r="W110" s="61" t="str">
        <f>IFERROR(VLOOKUP(V110,ACTIVITIES:UNIT,2,FALSE)," ")</f>
        <v># de kits et d'enfants</v>
      </c>
      <c r="X110" s="61"/>
      <c r="Y110" s="60"/>
      <c r="Z110" s="89">
        <v>4000</v>
      </c>
      <c r="AA110" s="91">
        <v>1200</v>
      </c>
      <c r="AB110" s="89">
        <f>Table1[[#This Row],[TOTAL DES BÉNÉFICIAIRES ATTEINTS]]/2</f>
        <v>600</v>
      </c>
      <c r="AC110" s="89"/>
      <c r="AD110" s="89"/>
      <c r="AE110" s="63"/>
      <c r="AF110" s="36" t="s">
        <v>1330</v>
      </c>
      <c r="AG110" s="106">
        <v>42018</v>
      </c>
      <c r="AH110" s="106">
        <v>42184</v>
      </c>
      <c r="AI110" s="89"/>
    </row>
    <row r="111" spans="1:35" ht="15" customHeight="1">
      <c r="A111" s="97"/>
      <c r="B111" s="90">
        <v>42154</v>
      </c>
      <c r="C111" s="98" t="s">
        <v>5</v>
      </c>
      <c r="D111" s="99" t="str">
        <f>IFERROR(VLOOKUP(C111,ORG_LIST:ACRO,2,FALSE)," ")</f>
        <v>UNICEF</v>
      </c>
      <c r="E111" s="99" t="str">
        <f>IFERROR(VLOOKUP(C111,ORG_LIST:TYPEORG,3,FALSE)," ")</f>
        <v>Agence ONU</v>
      </c>
      <c r="F111" s="99" t="s">
        <v>5</v>
      </c>
      <c r="G111" s="100" t="s">
        <v>1191</v>
      </c>
      <c r="H111" s="37" t="s">
        <v>1337</v>
      </c>
      <c r="I111" s="100" t="s">
        <v>682</v>
      </c>
      <c r="J111" s="99" t="str">
        <f>INDEX(TblAdmin1[Admin1 PCODE],MATCH(I111,TblAdmin1[Admin1],0),1)</f>
        <v>CD92</v>
      </c>
      <c r="K111" s="100" t="s">
        <v>846</v>
      </c>
      <c r="L111" s="99" t="str">
        <f t="array" aca="1" ref="L111" ca="1">OFFSET(Tbl2_Name2,MATCH(K111,OFFSET(Tbl2_RegionPCODE,MATCH(J111,Tbl2_Pcode1,0),1,COUNTIF(Tbl2_Pcode1,J111),1),0)-1+MATCH(J111,Tbl2_Pcode1,0)-1,1)</f>
        <v>CD9202</v>
      </c>
      <c r="M111" s="100"/>
      <c r="N111" s="99" t="e">
        <f t="array" aca="1" ref="N111" ca="1">OFFSET(Tbl3_Name3,MATCH(M111,OFFSET(Tbl3_Admin2PCODE,MATCH(L111,Tbl3_Pcode2,0),1,COUNTIF(Tbl3_Pcode2,L111),1),0)-1+MATCH(L111,Tbl3_Pcode2,0)-1,1)</f>
        <v>#N/A</v>
      </c>
      <c r="O111" s="98"/>
      <c r="P111" s="99" t="e">
        <f t="array" aca="1" ref="P111" ca="1">OFFSET(Tbl4_Name4,MATCH(O111,OFFSET(Tbl4_Admin3PCODE,MATCH(N111,Tbl4_PCODE3,0),1,COUNTIF(Tbl4_PCODE3,N111),1),0)-1+MATCH(N111,Tbl4_PCODE3,0)-1,1)</f>
        <v>#N/A</v>
      </c>
      <c r="Q111" s="99" t="str">
        <f ca="1">IFERROR(VLOOKUP(P111,PCODE4:LATITUDE,2,FALSE),"")</f>
        <v/>
      </c>
      <c r="R111" s="99" t="str">
        <f ca="1">IFERROR(VLOOKUP(P111,PCODE4:LONGITUDE,3,FALSE),"")</f>
        <v/>
      </c>
      <c r="S111" s="100"/>
      <c r="T111" s="100"/>
      <c r="U111" s="100"/>
      <c r="V111" s="60" t="s">
        <v>36</v>
      </c>
      <c r="W111" s="99" t="str">
        <f>IFERROR(VLOOKUP(V111,ACTIVITIES:UNIT,2,FALSE)," ")</f>
        <v># de kits et d'enfants</v>
      </c>
      <c r="X111" s="99"/>
      <c r="Y111" s="98"/>
      <c r="Z111" s="101">
        <v>100</v>
      </c>
      <c r="AA111" s="101">
        <v>800</v>
      </c>
      <c r="AB111" s="101">
        <v>400</v>
      </c>
      <c r="AC111" s="101">
        <v>400</v>
      </c>
      <c r="AD111" s="101"/>
      <c r="AE111" s="102"/>
      <c r="AF111" s="36" t="s">
        <v>1330</v>
      </c>
      <c r="AG111" s="111">
        <v>42004</v>
      </c>
      <c r="AH111" s="111">
        <v>42368</v>
      </c>
      <c r="AI111" s="101"/>
    </row>
    <row r="112" spans="1:35" ht="15" customHeight="1">
      <c r="A112" s="97"/>
      <c r="B112" s="90">
        <v>42154</v>
      </c>
      <c r="C112" s="98" t="s">
        <v>5</v>
      </c>
      <c r="D112" s="99" t="str">
        <f>IFERROR(VLOOKUP(C112,ORG_LIST:ACRO,2,FALSE)," ")</f>
        <v>UNICEF</v>
      </c>
      <c r="E112" s="99" t="str">
        <f>IFERROR(VLOOKUP(C112,ORG_LIST:TYPEORG,3,FALSE)," ")</f>
        <v>Agence ONU</v>
      </c>
      <c r="F112" s="99" t="s">
        <v>5</v>
      </c>
      <c r="G112" s="100" t="s">
        <v>1191</v>
      </c>
      <c r="H112" s="37" t="s">
        <v>1337</v>
      </c>
      <c r="I112" s="100" t="s">
        <v>682</v>
      </c>
      <c r="J112" s="99" t="str">
        <f>INDEX(TblAdmin1[Admin1 PCODE],MATCH(I112,TblAdmin1[Admin1],0),1)</f>
        <v>CD92</v>
      </c>
      <c r="K112" s="100" t="s">
        <v>846</v>
      </c>
      <c r="L112" s="99" t="str">
        <f t="array" aca="1" ref="L112" ca="1">OFFSET(Tbl2_Name2,MATCH(K112,OFFSET(Tbl2_RegionPCODE,MATCH(J112,Tbl2_Pcode1,0),1,COUNTIF(Tbl2_Pcode1,J112),1),0)-1+MATCH(J112,Tbl2_Pcode1,0)-1,1)</f>
        <v>CD9202</v>
      </c>
      <c r="M112" s="100"/>
      <c r="N112" s="99" t="e">
        <f t="array" aca="1" ref="N112" ca="1">OFFSET(Tbl3_Name3,MATCH(M112,OFFSET(Tbl3_Admin2PCODE,MATCH(L112,Tbl3_Pcode2,0),1,COUNTIF(Tbl3_Pcode2,L112),1),0)-1+MATCH(L112,Tbl3_Pcode2,0)-1,1)</f>
        <v>#N/A</v>
      </c>
      <c r="O112" s="98"/>
      <c r="P112" s="99" t="e">
        <f t="array" aca="1" ref="P112" ca="1">OFFSET(Tbl4_Name4,MATCH(O112,OFFSET(Tbl4_Admin3PCODE,MATCH(N112,Tbl4_PCODE3,0),1,COUNTIF(Tbl4_PCODE3,N112),1),0)-1+MATCH(N112,Tbl4_PCODE3,0)-1,1)</f>
        <v>#N/A</v>
      </c>
      <c r="Q112" s="99" t="str">
        <f ca="1">IFERROR(VLOOKUP(P112,PCODE4:LATITUDE,2,FALSE),"")</f>
        <v/>
      </c>
      <c r="R112" s="99" t="str">
        <f ca="1">IFERROR(VLOOKUP(P112,PCODE4:LONGITUDE,3,FALSE),"")</f>
        <v/>
      </c>
      <c r="S112" s="100"/>
      <c r="T112" s="100"/>
      <c r="U112" s="100"/>
      <c r="V112" s="60" t="s">
        <v>36</v>
      </c>
      <c r="W112" s="99" t="str">
        <f>IFERROR(VLOOKUP(V112,ACTIVITIES:UNIT,2,FALSE)," ")</f>
        <v># de kits et d'enfants</v>
      </c>
      <c r="X112" s="99"/>
      <c r="Y112" s="98"/>
      <c r="Z112" s="101">
        <v>1300</v>
      </c>
      <c r="AA112" s="101">
        <v>1300</v>
      </c>
      <c r="AB112" s="101">
        <v>300</v>
      </c>
      <c r="AC112" s="101">
        <v>500</v>
      </c>
      <c r="AD112" s="101"/>
      <c r="AE112" s="102"/>
      <c r="AF112" s="36" t="s">
        <v>1330</v>
      </c>
      <c r="AG112" s="111">
        <v>42004</v>
      </c>
      <c r="AH112" s="111">
        <v>42368</v>
      </c>
      <c r="AI112" s="101"/>
    </row>
    <row r="113" spans="1:35" ht="15" customHeight="1">
      <c r="A113" s="97"/>
      <c r="B113" s="90">
        <v>42154</v>
      </c>
      <c r="C113" s="98" t="s">
        <v>5</v>
      </c>
      <c r="D113" s="99" t="str">
        <f>IFERROR(VLOOKUP(C113,ORG_LIST:ACRO,2,FALSE)," ")</f>
        <v>UNICEF</v>
      </c>
      <c r="E113" s="99" t="str">
        <f>IFERROR(VLOOKUP(C113,ORG_LIST:TYPEORG,3,FALSE)," ")</f>
        <v>Agence ONU</v>
      </c>
      <c r="F113" s="99" t="s">
        <v>5</v>
      </c>
      <c r="G113" s="100" t="s">
        <v>1191</v>
      </c>
      <c r="H113" s="37" t="s">
        <v>1337</v>
      </c>
      <c r="I113" s="100" t="s">
        <v>682</v>
      </c>
      <c r="J113" s="99" t="str">
        <f>INDEX(TblAdmin1[Admin1 PCODE],MATCH(I113,TblAdmin1[Admin1],0),1)</f>
        <v>CD92</v>
      </c>
      <c r="K113" s="100" t="s">
        <v>846</v>
      </c>
      <c r="L113" s="99" t="str">
        <f t="array" aca="1" ref="L113" ca="1">OFFSET(Tbl2_Name2,MATCH(K113,OFFSET(Tbl2_RegionPCODE,MATCH(J113,Tbl2_Pcode1,0),1,COUNTIF(Tbl2_Pcode1,J113),1),0)-1+MATCH(J113,Tbl2_Pcode1,0)-1,1)</f>
        <v>CD9202</v>
      </c>
      <c r="M113" s="100"/>
      <c r="N113" s="99" t="e">
        <f t="array" aca="1" ref="N113" ca="1">OFFSET(Tbl3_Name3,MATCH(M113,OFFSET(Tbl3_Admin2PCODE,MATCH(L113,Tbl3_Pcode2,0),1,COUNTIF(Tbl3_Pcode2,L113),1),0)-1+MATCH(L113,Tbl3_Pcode2,0)-1,1)</f>
        <v>#N/A</v>
      </c>
      <c r="O113" s="98"/>
      <c r="P113" s="99" t="e">
        <f t="array" aca="1" ref="P113" ca="1">OFFSET(Tbl4_Name4,MATCH(O113,OFFSET(Tbl4_Admin3PCODE,MATCH(N113,Tbl4_PCODE3,0),1,COUNTIF(Tbl4_PCODE3,N113),1),0)-1+MATCH(N113,Tbl4_PCODE3,0)-1,1)</f>
        <v>#N/A</v>
      </c>
      <c r="Q113" s="99" t="str">
        <f ca="1">IFERROR(VLOOKUP(P113,PCODE4:LATITUDE,2,FALSE),"")</f>
        <v/>
      </c>
      <c r="R113" s="99" t="str">
        <f ca="1">IFERROR(VLOOKUP(P113,PCODE4:LONGITUDE,3,FALSE),"")</f>
        <v/>
      </c>
      <c r="S113" s="100"/>
      <c r="T113" s="100"/>
      <c r="U113" s="100"/>
      <c r="V113" s="60" t="s">
        <v>36</v>
      </c>
      <c r="W113" s="99" t="str">
        <f>IFERROR(VLOOKUP(V113,ACTIVITIES:UNIT,2,FALSE)," ")</f>
        <v># de kits et d'enfants</v>
      </c>
      <c r="X113" s="99"/>
      <c r="Y113" s="98"/>
      <c r="Z113" s="101">
        <v>230</v>
      </c>
      <c r="AA113" s="101">
        <v>230</v>
      </c>
      <c r="AB113" s="101">
        <v>120</v>
      </c>
      <c r="AC113" s="101">
        <v>110</v>
      </c>
      <c r="AD113" s="101"/>
      <c r="AE113" s="102"/>
      <c r="AF113" s="36" t="s">
        <v>1330</v>
      </c>
      <c r="AG113" s="111">
        <v>42004</v>
      </c>
      <c r="AH113" s="111">
        <v>42368</v>
      </c>
      <c r="AI113" s="101"/>
    </row>
    <row r="114" spans="1:35" ht="15" customHeight="1">
      <c r="A114" s="97"/>
      <c r="B114" s="90">
        <v>42154</v>
      </c>
      <c r="C114" s="98" t="s">
        <v>5</v>
      </c>
      <c r="D114" s="99" t="str">
        <f>IFERROR(VLOOKUP(C114,ORG_LIST:ACRO,2,FALSE)," ")</f>
        <v>UNICEF</v>
      </c>
      <c r="E114" s="99" t="str">
        <f>IFERROR(VLOOKUP(C114,ORG_LIST:TYPEORG,3,FALSE)," ")</f>
        <v>Agence ONU</v>
      </c>
      <c r="F114" s="99" t="s">
        <v>5</v>
      </c>
      <c r="G114" s="100" t="s">
        <v>1191</v>
      </c>
      <c r="H114" s="37" t="s">
        <v>1337</v>
      </c>
      <c r="I114" s="100" t="s">
        <v>682</v>
      </c>
      <c r="J114" s="99" t="str">
        <f>INDEX(TblAdmin1[Admin1 PCODE],MATCH(I114,TblAdmin1[Admin1],0),1)</f>
        <v>CD92</v>
      </c>
      <c r="K114" s="100" t="s">
        <v>846</v>
      </c>
      <c r="L114" s="99" t="str">
        <f t="array" aca="1" ref="L114" ca="1">OFFSET(Tbl2_Name2,MATCH(K114,OFFSET(Tbl2_RegionPCODE,MATCH(J114,Tbl2_Pcode1,0),1,COUNTIF(Tbl2_Pcode1,J114),1),0)-1+MATCH(J114,Tbl2_Pcode1,0)-1,1)</f>
        <v>CD9202</v>
      </c>
      <c r="M114" s="100"/>
      <c r="N114" s="99" t="e">
        <f t="array" aca="1" ref="N114" ca="1">OFFSET(Tbl3_Name3,MATCH(M114,OFFSET(Tbl3_Admin2PCODE,MATCH(L114,Tbl3_Pcode2,0),1,COUNTIF(Tbl3_Pcode2,L114),1),0)-1+MATCH(L114,Tbl3_Pcode2,0)-1,1)</f>
        <v>#N/A</v>
      </c>
      <c r="O114" s="98"/>
      <c r="P114" s="99" t="e">
        <f t="array" aca="1" ref="P114" ca="1">OFFSET(Tbl4_Name4,MATCH(O114,OFFSET(Tbl4_Admin3PCODE,MATCH(N114,Tbl4_PCODE3,0),1,COUNTIF(Tbl4_PCODE3,N114),1),0)-1+MATCH(N114,Tbl4_PCODE3,0)-1,1)</f>
        <v>#N/A</v>
      </c>
      <c r="Q114" s="99" t="str">
        <f ca="1">IFERROR(VLOOKUP(P114,PCODE4:LATITUDE,2,FALSE),"")</f>
        <v/>
      </c>
      <c r="R114" s="99" t="str">
        <f ca="1">IFERROR(VLOOKUP(P114,PCODE4:LONGITUDE,3,FALSE),"")</f>
        <v/>
      </c>
      <c r="S114" s="100"/>
      <c r="T114" s="100"/>
      <c r="U114" s="100"/>
      <c r="V114" s="60" t="s">
        <v>36</v>
      </c>
      <c r="W114" s="99" t="str">
        <f>IFERROR(VLOOKUP(V114,ACTIVITIES:UNIT,2,FALSE)," ")</f>
        <v># de kits et d'enfants</v>
      </c>
      <c r="X114" s="99"/>
      <c r="Y114" s="98"/>
      <c r="Z114" s="101">
        <v>630</v>
      </c>
      <c r="AA114" s="101">
        <v>630</v>
      </c>
      <c r="AB114" s="101">
        <v>330</v>
      </c>
      <c r="AC114" s="101">
        <v>300</v>
      </c>
      <c r="AD114" s="101"/>
      <c r="AE114" s="102"/>
      <c r="AF114" s="36" t="s">
        <v>1330</v>
      </c>
      <c r="AG114" s="111">
        <v>42004</v>
      </c>
      <c r="AH114" s="111">
        <v>42368</v>
      </c>
      <c r="AI114" s="101"/>
    </row>
    <row r="115" spans="1:35" ht="15" customHeight="1">
      <c r="A115" s="97"/>
      <c r="B115" s="90">
        <v>42154</v>
      </c>
      <c r="C115" s="98" t="s">
        <v>5</v>
      </c>
      <c r="D115" s="99" t="str">
        <f>IFERROR(VLOOKUP(C115,ORG_LIST:ACRO,2,FALSE)," ")</f>
        <v>UNICEF</v>
      </c>
      <c r="E115" s="99" t="str">
        <f>IFERROR(VLOOKUP(C115,ORG_LIST:TYPEORG,3,FALSE)," ")</f>
        <v>Agence ONU</v>
      </c>
      <c r="F115" s="99" t="s">
        <v>5</v>
      </c>
      <c r="G115" s="100" t="s">
        <v>1191</v>
      </c>
      <c r="H115" s="37" t="s">
        <v>1337</v>
      </c>
      <c r="I115" s="100" t="s">
        <v>682</v>
      </c>
      <c r="J115" s="99" t="str">
        <f>INDEX(TblAdmin1[Admin1 PCODE],MATCH(I115,TblAdmin1[Admin1],0),1)</f>
        <v>CD92</v>
      </c>
      <c r="K115" s="100" t="s">
        <v>846</v>
      </c>
      <c r="L115" s="99" t="str">
        <f t="array" aca="1" ref="L115" ca="1">OFFSET(Tbl2_Name2,MATCH(K115,OFFSET(Tbl2_RegionPCODE,MATCH(J115,Tbl2_Pcode1,0),1,COUNTIF(Tbl2_Pcode1,J115),1),0)-1+MATCH(J115,Tbl2_Pcode1,0)-1,1)</f>
        <v>CD9202</v>
      </c>
      <c r="M115" s="100"/>
      <c r="N115" s="99" t="e">
        <f t="array" aca="1" ref="N115" ca="1">OFFSET(Tbl3_Name3,MATCH(M115,OFFSET(Tbl3_Admin2PCODE,MATCH(L115,Tbl3_Pcode2,0),1,COUNTIF(Tbl3_Pcode2,L115),1),0)-1+MATCH(L115,Tbl3_Pcode2,0)-1,1)</f>
        <v>#N/A</v>
      </c>
      <c r="O115" s="98"/>
      <c r="P115" s="99" t="e">
        <f t="array" aca="1" ref="P115" ca="1">OFFSET(Tbl4_Name4,MATCH(O115,OFFSET(Tbl4_Admin3PCODE,MATCH(N115,Tbl4_PCODE3,0),1,COUNTIF(Tbl4_PCODE3,N115),1),0)-1+MATCH(N115,Tbl4_PCODE3,0)-1,1)</f>
        <v>#N/A</v>
      </c>
      <c r="Q115" s="99" t="str">
        <f ca="1">IFERROR(VLOOKUP(P115,PCODE4:LATITUDE,2,FALSE),"")</f>
        <v/>
      </c>
      <c r="R115" s="99" t="str">
        <f ca="1">IFERROR(VLOOKUP(P115,PCODE4:LONGITUDE,3,FALSE),"")</f>
        <v/>
      </c>
      <c r="S115" s="100"/>
      <c r="T115" s="100"/>
      <c r="U115" s="100"/>
      <c r="V115" s="60" t="s">
        <v>36</v>
      </c>
      <c r="W115" s="99" t="str">
        <f>IFERROR(VLOOKUP(V115,ACTIVITIES:UNIT,2,FALSE)," ")</f>
        <v># de kits et d'enfants</v>
      </c>
      <c r="X115" s="99"/>
      <c r="Y115" s="98"/>
      <c r="Z115" s="101">
        <v>2500</v>
      </c>
      <c r="AA115" s="101">
        <v>2138</v>
      </c>
      <c r="AB115" s="101">
        <v>1086</v>
      </c>
      <c r="AC115" s="101">
        <v>1052</v>
      </c>
      <c r="AD115" s="101"/>
      <c r="AE115" s="102"/>
      <c r="AF115" s="36" t="s">
        <v>1330</v>
      </c>
      <c r="AG115" s="111">
        <v>42004</v>
      </c>
      <c r="AH115" s="111">
        <v>42368</v>
      </c>
      <c r="AI115" s="101"/>
    </row>
    <row r="116" spans="1:35" ht="15" customHeight="1">
      <c r="A116" s="97"/>
      <c r="B116" s="90">
        <v>42154</v>
      </c>
      <c r="C116" s="98" t="s">
        <v>5</v>
      </c>
      <c r="D116" s="99" t="str">
        <f>IFERROR(VLOOKUP(C116,ORG_LIST:ACRO,2,FALSE)," ")</f>
        <v>UNICEF</v>
      </c>
      <c r="E116" s="99" t="str">
        <f>IFERROR(VLOOKUP(C116,ORG_LIST:TYPEORG,3,FALSE)," ")</f>
        <v>Agence ONU</v>
      </c>
      <c r="F116" s="99" t="s">
        <v>5</v>
      </c>
      <c r="G116" s="100" t="s">
        <v>1191</v>
      </c>
      <c r="H116" s="37" t="s">
        <v>1337</v>
      </c>
      <c r="I116" s="100" t="s">
        <v>682</v>
      </c>
      <c r="J116" s="99" t="str">
        <f>INDEX(TblAdmin1[Admin1 PCODE],MATCH(I116,TblAdmin1[Admin1],0),1)</f>
        <v>CD92</v>
      </c>
      <c r="K116" s="100" t="s">
        <v>846</v>
      </c>
      <c r="L116" s="99" t="str">
        <f t="array" aca="1" ref="L116" ca="1">OFFSET(Tbl2_Name2,MATCH(K116,OFFSET(Tbl2_RegionPCODE,MATCH(J116,Tbl2_Pcode1,0),1,COUNTIF(Tbl2_Pcode1,J116),1),0)-1+MATCH(J116,Tbl2_Pcode1,0)-1,1)</f>
        <v>CD9202</v>
      </c>
      <c r="M116" s="100"/>
      <c r="N116" s="99" t="e">
        <f t="array" aca="1" ref="N116" ca="1">OFFSET(Tbl3_Name3,MATCH(M116,OFFSET(Tbl3_Admin2PCODE,MATCH(L116,Tbl3_Pcode2,0),1,COUNTIF(Tbl3_Pcode2,L116),1),0)-1+MATCH(L116,Tbl3_Pcode2,0)-1,1)</f>
        <v>#N/A</v>
      </c>
      <c r="O116" s="98"/>
      <c r="P116" s="99" t="e">
        <f t="array" aca="1" ref="P116" ca="1">OFFSET(Tbl4_Name4,MATCH(O116,OFFSET(Tbl4_Admin3PCODE,MATCH(N116,Tbl4_PCODE3,0),1,COUNTIF(Tbl4_PCODE3,N116),1),0)-1+MATCH(N116,Tbl4_PCODE3,0)-1,1)</f>
        <v>#N/A</v>
      </c>
      <c r="Q116" s="99" t="str">
        <f ca="1">IFERROR(VLOOKUP(P116,PCODE4:LATITUDE,2,FALSE),"")</f>
        <v/>
      </c>
      <c r="R116" s="99" t="str">
        <f ca="1">IFERROR(VLOOKUP(P116,PCODE4:LONGITUDE,3,FALSE),"")</f>
        <v/>
      </c>
      <c r="S116" s="100"/>
      <c r="T116" s="100"/>
      <c r="U116" s="100"/>
      <c r="V116" s="60" t="s">
        <v>36</v>
      </c>
      <c r="W116" s="99" t="str">
        <f>IFERROR(VLOOKUP(V116,ACTIVITIES:UNIT,2,FALSE)," ")</f>
        <v># de kits et d'enfants</v>
      </c>
      <c r="X116" s="99"/>
      <c r="Y116" s="98"/>
      <c r="Z116" s="101">
        <v>1200</v>
      </c>
      <c r="AA116" s="101">
        <v>1159</v>
      </c>
      <c r="AB116" s="101">
        <v>719</v>
      </c>
      <c r="AC116" s="101">
        <v>440</v>
      </c>
      <c r="AD116" s="101"/>
      <c r="AE116" s="102"/>
      <c r="AF116" s="36" t="s">
        <v>1330</v>
      </c>
      <c r="AG116" s="111">
        <v>42004</v>
      </c>
      <c r="AH116" s="111">
        <v>42368</v>
      </c>
      <c r="AI116" s="101"/>
    </row>
    <row r="117" spans="1:35" ht="15" customHeight="1">
      <c r="A117" s="97"/>
      <c r="B117" s="90">
        <v>42154</v>
      </c>
      <c r="C117" s="98" t="s">
        <v>5</v>
      </c>
      <c r="D117" s="99" t="str">
        <f>IFERROR(VLOOKUP(C117,ORG_LIST:ACRO,2,FALSE)," ")</f>
        <v>UNICEF</v>
      </c>
      <c r="E117" s="99" t="str">
        <f>IFERROR(VLOOKUP(C117,ORG_LIST:TYPEORG,3,FALSE)," ")</f>
        <v>Agence ONU</v>
      </c>
      <c r="F117" s="99" t="s">
        <v>5</v>
      </c>
      <c r="G117" s="100" t="s">
        <v>1191</v>
      </c>
      <c r="H117" s="37" t="s">
        <v>1337</v>
      </c>
      <c r="I117" s="100" t="s">
        <v>682</v>
      </c>
      <c r="J117" s="99" t="str">
        <f>INDEX(TblAdmin1[Admin1 PCODE],MATCH(I117,TblAdmin1[Admin1],0),1)</f>
        <v>CD92</v>
      </c>
      <c r="K117" s="100" t="s">
        <v>846</v>
      </c>
      <c r="L117" s="99" t="str">
        <f t="array" aca="1" ref="L117" ca="1">OFFSET(Tbl2_Name2,MATCH(K117,OFFSET(Tbl2_RegionPCODE,MATCH(J117,Tbl2_Pcode1,0),1,COUNTIF(Tbl2_Pcode1,J117),1),0)-1+MATCH(J117,Tbl2_Pcode1,0)-1,1)</f>
        <v>CD9202</v>
      </c>
      <c r="M117" s="100"/>
      <c r="N117" s="99" t="e">
        <f t="array" aca="1" ref="N117" ca="1">OFFSET(Tbl3_Name3,MATCH(M117,OFFSET(Tbl3_Admin2PCODE,MATCH(L117,Tbl3_Pcode2,0),1,COUNTIF(Tbl3_Pcode2,L117),1),0)-1+MATCH(L117,Tbl3_Pcode2,0)-1,1)</f>
        <v>#N/A</v>
      </c>
      <c r="O117" s="98"/>
      <c r="P117" s="99" t="e">
        <f t="array" aca="1" ref="P117" ca="1">OFFSET(Tbl4_Name4,MATCH(O117,OFFSET(Tbl4_Admin3PCODE,MATCH(N117,Tbl4_PCODE3,0),1,COUNTIF(Tbl4_PCODE3,N117),1),0)-1+MATCH(N117,Tbl4_PCODE3,0)-1,1)</f>
        <v>#N/A</v>
      </c>
      <c r="Q117" s="99" t="str">
        <f ca="1">IFERROR(VLOOKUP(P117,PCODE4:LATITUDE,2,FALSE),"")</f>
        <v/>
      </c>
      <c r="R117" s="99" t="str">
        <f ca="1">IFERROR(VLOOKUP(P117,PCODE4:LONGITUDE,3,FALSE),"")</f>
        <v/>
      </c>
      <c r="S117" s="100"/>
      <c r="T117" s="100"/>
      <c r="U117" s="100"/>
      <c r="V117" s="60" t="s">
        <v>36</v>
      </c>
      <c r="W117" s="99" t="str">
        <f>IFERROR(VLOOKUP(V117,ACTIVITIES:UNIT,2,FALSE)," ")</f>
        <v># de kits et d'enfants</v>
      </c>
      <c r="X117" s="99"/>
      <c r="Y117" s="98"/>
      <c r="Z117" s="101">
        <v>3500</v>
      </c>
      <c r="AA117" s="101">
        <v>3215</v>
      </c>
      <c r="AB117" s="101">
        <v>35</v>
      </c>
      <c r="AC117" s="101">
        <v>35</v>
      </c>
      <c r="AD117" s="101"/>
      <c r="AE117" s="102"/>
      <c r="AF117" s="36" t="s">
        <v>1330</v>
      </c>
      <c r="AG117" s="111">
        <v>42004</v>
      </c>
      <c r="AH117" s="111">
        <v>42368</v>
      </c>
      <c r="AI117" s="101"/>
    </row>
    <row r="118" spans="1:35" ht="15" customHeight="1">
      <c r="A118" s="97"/>
      <c r="B118" s="90">
        <v>42154</v>
      </c>
      <c r="C118" s="98" t="s">
        <v>5</v>
      </c>
      <c r="D118" s="99" t="str">
        <f>IFERROR(VLOOKUP(C118,ORG_LIST:ACRO,2,FALSE)," ")</f>
        <v>UNICEF</v>
      </c>
      <c r="E118" s="99" t="str">
        <f>IFERROR(VLOOKUP(C118,ORG_LIST:TYPEORG,3,FALSE)," ")</f>
        <v>Agence ONU</v>
      </c>
      <c r="F118" s="99" t="s">
        <v>5</v>
      </c>
      <c r="G118" s="100" t="s">
        <v>1191</v>
      </c>
      <c r="H118" s="37" t="s">
        <v>1337</v>
      </c>
      <c r="I118" s="100" t="s">
        <v>682</v>
      </c>
      <c r="J118" s="99" t="str">
        <f>INDEX(TblAdmin1[Admin1 PCODE],MATCH(I118,TblAdmin1[Admin1],0),1)</f>
        <v>CD92</v>
      </c>
      <c r="K118" s="100" t="s">
        <v>854</v>
      </c>
      <c r="L118" s="99" t="str">
        <f t="array" aca="1" ref="L118" ca="1">OFFSET(Tbl2_Name2,MATCH(K118,OFFSET(Tbl2_RegionPCODE,MATCH(J118,Tbl2_Pcode1,0),1,COUNTIF(Tbl2_Pcode1,J118),1),0)-1+MATCH(J118,Tbl2_Pcode1,0)-1,1)</f>
        <v>CD9201</v>
      </c>
      <c r="M118" s="100"/>
      <c r="N118" s="99" t="e">
        <f t="array" aca="1" ref="N118" ca="1">OFFSET(Tbl3_Name3,MATCH(M118,OFFSET(Tbl3_Admin2PCODE,MATCH(L118,Tbl3_Pcode2,0),1,COUNTIF(Tbl3_Pcode2,L118),1),0)-1+MATCH(L118,Tbl3_Pcode2,0)-1,1)</f>
        <v>#N/A</v>
      </c>
      <c r="O118" s="98"/>
      <c r="P118" s="99" t="e">
        <f t="array" aca="1" ref="P118" ca="1">OFFSET(Tbl4_Name4,MATCH(O118,OFFSET(Tbl4_Admin3PCODE,MATCH(N118,Tbl4_PCODE3,0),1,COUNTIF(Tbl4_PCODE3,N118),1),0)-1+MATCH(N118,Tbl4_PCODE3,0)-1,1)</f>
        <v>#N/A</v>
      </c>
      <c r="Q118" s="99" t="str">
        <f ca="1">IFERROR(VLOOKUP(P118,PCODE4:LATITUDE,2,FALSE),"")</f>
        <v/>
      </c>
      <c r="R118" s="99" t="str">
        <f ca="1">IFERROR(VLOOKUP(P118,PCODE4:LONGITUDE,3,FALSE),"")</f>
        <v/>
      </c>
      <c r="S118" s="100"/>
      <c r="T118" s="100"/>
      <c r="U118" s="100"/>
      <c r="V118" s="60" t="s">
        <v>36</v>
      </c>
      <c r="W118" s="99" t="str">
        <f>IFERROR(VLOOKUP(V118,ACTIVITIES:UNIT,2,FALSE)," ")</f>
        <v># de kits et d'enfants</v>
      </c>
      <c r="X118" s="99"/>
      <c r="Y118" s="98"/>
      <c r="Z118" s="101">
        <v>1500</v>
      </c>
      <c r="AA118" s="101">
        <v>1415</v>
      </c>
      <c r="AB118" s="101">
        <v>35</v>
      </c>
      <c r="AC118" s="101">
        <v>35</v>
      </c>
      <c r="AD118" s="101"/>
      <c r="AE118" s="102"/>
      <c r="AF118" s="36" t="s">
        <v>1330</v>
      </c>
      <c r="AG118" s="111">
        <v>42004</v>
      </c>
      <c r="AH118" s="111">
        <v>42368</v>
      </c>
      <c r="AI118" s="101"/>
    </row>
    <row r="119" spans="1:35" ht="15" customHeight="1">
      <c r="A119" s="97"/>
      <c r="B119" s="90">
        <v>42154</v>
      </c>
      <c r="C119" s="98" t="s">
        <v>5</v>
      </c>
      <c r="D119" s="99" t="str">
        <f>IFERROR(VLOOKUP(C119,ORG_LIST:ACRO,2,FALSE)," ")</f>
        <v>UNICEF</v>
      </c>
      <c r="E119" s="99" t="str">
        <f>IFERROR(VLOOKUP(C119,ORG_LIST:TYPEORG,3,FALSE)," ")</f>
        <v>Agence ONU</v>
      </c>
      <c r="F119" s="99" t="s">
        <v>5</v>
      </c>
      <c r="G119" s="100" t="s">
        <v>1191</v>
      </c>
      <c r="H119" s="37" t="s">
        <v>1337</v>
      </c>
      <c r="I119" s="100" t="s">
        <v>682</v>
      </c>
      <c r="J119" s="99" t="str">
        <f>INDEX(TblAdmin1[Admin1 PCODE],MATCH(I119,TblAdmin1[Admin1],0),1)</f>
        <v>CD92</v>
      </c>
      <c r="K119" s="100" t="s">
        <v>854</v>
      </c>
      <c r="L119" s="99" t="str">
        <f t="array" aca="1" ref="L119" ca="1">OFFSET(Tbl2_Name2,MATCH(K119,OFFSET(Tbl2_RegionPCODE,MATCH(J119,Tbl2_Pcode1,0),1,COUNTIF(Tbl2_Pcode1,J119),1),0)-1+MATCH(J119,Tbl2_Pcode1,0)-1,1)</f>
        <v>CD9201</v>
      </c>
      <c r="M119" s="100"/>
      <c r="N119" s="99" t="e">
        <f t="array" aca="1" ref="N119" ca="1">OFFSET(Tbl3_Name3,MATCH(M119,OFFSET(Tbl3_Admin2PCODE,MATCH(L119,Tbl3_Pcode2,0),1,COUNTIF(Tbl3_Pcode2,L119),1),0)-1+MATCH(L119,Tbl3_Pcode2,0)-1,1)</f>
        <v>#N/A</v>
      </c>
      <c r="O119" s="98"/>
      <c r="P119" s="99" t="e">
        <f t="array" aca="1" ref="P119" ca="1">OFFSET(Tbl4_Name4,MATCH(O119,OFFSET(Tbl4_Admin3PCODE,MATCH(N119,Tbl4_PCODE3,0),1,COUNTIF(Tbl4_PCODE3,N119),1),0)-1+MATCH(N119,Tbl4_PCODE3,0)-1,1)</f>
        <v>#N/A</v>
      </c>
      <c r="Q119" s="99" t="str">
        <f ca="1">IFERROR(VLOOKUP(P119,PCODE4:LATITUDE,2,FALSE),"")</f>
        <v/>
      </c>
      <c r="R119" s="99" t="str">
        <f ca="1">IFERROR(VLOOKUP(P119,PCODE4:LONGITUDE,3,FALSE),"")</f>
        <v/>
      </c>
      <c r="S119" s="100"/>
      <c r="T119" s="100"/>
      <c r="U119" s="100"/>
      <c r="V119" s="60" t="s">
        <v>36</v>
      </c>
      <c r="W119" s="99" t="str">
        <f>IFERROR(VLOOKUP(V119,ACTIVITIES:UNIT,2,FALSE)," ")</f>
        <v># de kits et d'enfants</v>
      </c>
      <c r="X119" s="99"/>
      <c r="Y119" s="98"/>
      <c r="Z119" s="101">
        <v>1300</v>
      </c>
      <c r="AA119" s="101">
        <v>1234</v>
      </c>
      <c r="AB119" s="101">
        <v>35</v>
      </c>
      <c r="AC119" s="101">
        <v>35</v>
      </c>
      <c r="AD119" s="101"/>
      <c r="AE119" s="102"/>
      <c r="AF119" s="36" t="s">
        <v>1330</v>
      </c>
      <c r="AG119" s="111">
        <v>42004</v>
      </c>
      <c r="AH119" s="111">
        <v>42368</v>
      </c>
      <c r="AI119" s="101"/>
    </row>
    <row r="120" spans="1:35" ht="15" customHeight="1">
      <c r="A120" s="97"/>
      <c r="B120" s="90">
        <v>42154</v>
      </c>
      <c r="C120" s="98" t="s">
        <v>5</v>
      </c>
      <c r="D120" s="99" t="str">
        <f>IFERROR(VLOOKUP(C120,ORG_LIST:ACRO,2,FALSE)," ")</f>
        <v>UNICEF</v>
      </c>
      <c r="E120" s="99" t="str">
        <f>IFERROR(VLOOKUP(C120,ORG_LIST:TYPEORG,3,FALSE)," ")</f>
        <v>Agence ONU</v>
      </c>
      <c r="F120" s="99" t="s">
        <v>5</v>
      </c>
      <c r="G120" s="100" t="s">
        <v>1191</v>
      </c>
      <c r="H120" s="37" t="s">
        <v>1333</v>
      </c>
      <c r="I120" s="100" t="s">
        <v>682</v>
      </c>
      <c r="J120" s="99" t="str">
        <f>INDEX(TblAdmin1[Admin1 PCODE],MATCH(I120,TblAdmin1[Admin1],0),1)</f>
        <v>CD92</v>
      </c>
      <c r="K120" s="100" t="s">
        <v>854</v>
      </c>
      <c r="L120" s="99" t="str">
        <f t="array" aca="1" ref="L120" ca="1">OFFSET(Tbl2_Name2,MATCH(K120,OFFSET(Tbl2_RegionPCODE,MATCH(J120,Tbl2_Pcode1,0),1,COUNTIF(Tbl2_Pcode1,J120),1),0)-1+MATCH(J120,Tbl2_Pcode1,0)-1,1)</f>
        <v>CD9201</v>
      </c>
      <c r="M120" s="100"/>
      <c r="N120" s="99" t="e">
        <f t="array" aca="1" ref="N120" ca="1">OFFSET(Tbl3_Name3,MATCH(M120,OFFSET(Tbl3_Admin2PCODE,MATCH(L120,Tbl3_Pcode2,0),1,COUNTIF(Tbl3_Pcode2,L120),1),0)-1+MATCH(L120,Tbl3_Pcode2,0)-1,1)</f>
        <v>#N/A</v>
      </c>
      <c r="O120" s="98"/>
      <c r="P120" s="99" t="e">
        <f t="array" aca="1" ref="P120" ca="1">OFFSET(Tbl4_Name4,MATCH(O120,OFFSET(Tbl4_Admin3PCODE,MATCH(N120,Tbl4_PCODE3,0),1,COUNTIF(Tbl4_PCODE3,N120),1),0)-1+MATCH(N120,Tbl4_PCODE3,0)-1,1)</f>
        <v>#N/A</v>
      </c>
      <c r="Q120" s="99" t="str">
        <f ca="1">IFERROR(VLOOKUP(P120,PCODE4:LATITUDE,2,FALSE),"")</f>
        <v/>
      </c>
      <c r="R120" s="99" t="str">
        <f ca="1">IFERROR(VLOOKUP(P120,PCODE4:LONGITUDE,3,FALSE),"")</f>
        <v/>
      </c>
      <c r="S120" s="100"/>
      <c r="T120" s="100"/>
      <c r="U120" s="100"/>
      <c r="V120" s="60" t="s">
        <v>36</v>
      </c>
      <c r="W120" s="99" t="str">
        <f>IFERROR(VLOOKUP(V120,ACTIVITIES:UNIT,2,FALSE)," ")</f>
        <v># de kits et d'enfants</v>
      </c>
      <c r="X120" s="99"/>
      <c r="Y120" s="98"/>
      <c r="Z120" s="101">
        <v>100</v>
      </c>
      <c r="AA120" s="101">
        <v>78</v>
      </c>
      <c r="AB120" s="101">
        <v>35</v>
      </c>
      <c r="AC120" s="101">
        <v>35</v>
      </c>
      <c r="AD120" s="101"/>
      <c r="AE120" s="102"/>
      <c r="AF120" s="36" t="s">
        <v>1330</v>
      </c>
      <c r="AG120" s="111">
        <v>42004</v>
      </c>
      <c r="AH120" s="111">
        <v>42368</v>
      </c>
      <c r="AI120" s="101"/>
    </row>
    <row r="121" spans="1:35" ht="15" customHeight="1">
      <c r="A121" s="97"/>
      <c r="B121" s="90">
        <v>42154</v>
      </c>
      <c r="C121" s="98" t="s">
        <v>5</v>
      </c>
      <c r="D121" s="99" t="str">
        <f>IFERROR(VLOOKUP(C121,ORG_LIST:ACRO,2,FALSE)," ")</f>
        <v>UNICEF</v>
      </c>
      <c r="E121" s="99" t="str">
        <f>IFERROR(VLOOKUP(C121,ORG_LIST:TYPEORG,3,FALSE)," ")</f>
        <v>Agence ONU</v>
      </c>
      <c r="F121" s="99" t="s">
        <v>5</v>
      </c>
      <c r="G121" s="100" t="s">
        <v>1191</v>
      </c>
      <c r="H121" s="37" t="s">
        <v>1333</v>
      </c>
      <c r="I121" s="100" t="s">
        <v>682</v>
      </c>
      <c r="J121" s="99" t="str">
        <f>INDEX(TblAdmin1[Admin1 PCODE],MATCH(I121,TblAdmin1[Admin1],0),1)</f>
        <v>CD92</v>
      </c>
      <c r="K121" s="100" t="s">
        <v>854</v>
      </c>
      <c r="L121" s="99" t="str">
        <f t="array" aca="1" ref="L121" ca="1">OFFSET(Tbl2_Name2,MATCH(K121,OFFSET(Tbl2_RegionPCODE,MATCH(J121,Tbl2_Pcode1,0),1,COUNTIF(Tbl2_Pcode1,J121),1),0)-1+MATCH(J121,Tbl2_Pcode1,0)-1,1)</f>
        <v>CD9201</v>
      </c>
      <c r="M121" s="100"/>
      <c r="N121" s="99" t="e">
        <f t="array" aca="1" ref="N121" ca="1">OFFSET(Tbl3_Name3,MATCH(M121,OFFSET(Tbl3_Admin2PCODE,MATCH(L121,Tbl3_Pcode2,0),1,COUNTIF(Tbl3_Pcode2,L121),1),0)-1+MATCH(L121,Tbl3_Pcode2,0)-1,1)</f>
        <v>#N/A</v>
      </c>
      <c r="O121" s="98"/>
      <c r="P121" s="99" t="e">
        <f t="array" aca="1" ref="P121" ca="1">OFFSET(Tbl4_Name4,MATCH(O121,OFFSET(Tbl4_Admin3PCODE,MATCH(N121,Tbl4_PCODE3,0),1,COUNTIF(Tbl4_PCODE3,N121),1),0)-1+MATCH(N121,Tbl4_PCODE3,0)-1,1)</f>
        <v>#N/A</v>
      </c>
      <c r="Q121" s="99" t="str">
        <f ca="1">IFERROR(VLOOKUP(P121,PCODE4:LATITUDE,2,FALSE),"")</f>
        <v/>
      </c>
      <c r="R121" s="99" t="str">
        <f ca="1">IFERROR(VLOOKUP(P121,PCODE4:LONGITUDE,3,FALSE),"")</f>
        <v/>
      </c>
      <c r="S121" s="100"/>
      <c r="T121" s="100"/>
      <c r="U121" s="100"/>
      <c r="V121" s="60" t="s">
        <v>36</v>
      </c>
      <c r="W121" s="99" t="str">
        <f>IFERROR(VLOOKUP(V121,ACTIVITIES:UNIT,2,FALSE)," ")</f>
        <v># de kits et d'enfants</v>
      </c>
      <c r="X121" s="99"/>
      <c r="Y121" s="98"/>
      <c r="Z121" s="101">
        <v>800</v>
      </c>
      <c r="AA121" s="101">
        <v>784</v>
      </c>
      <c r="AB121" s="101">
        <v>35</v>
      </c>
      <c r="AC121" s="101">
        <v>35</v>
      </c>
      <c r="AD121" s="101"/>
      <c r="AE121" s="102"/>
      <c r="AF121" s="36" t="s">
        <v>1330</v>
      </c>
      <c r="AG121" s="111">
        <v>42004</v>
      </c>
      <c r="AH121" s="111">
        <v>42368</v>
      </c>
      <c r="AI121" s="101"/>
    </row>
    <row r="122" spans="1:35" ht="15" customHeight="1">
      <c r="A122" s="97"/>
      <c r="B122" s="90">
        <v>42154</v>
      </c>
      <c r="C122" s="98" t="s">
        <v>5</v>
      </c>
      <c r="D122" s="99" t="str">
        <f>IFERROR(VLOOKUP(C122,ORG_LIST:ACRO,2,FALSE)," ")</f>
        <v>UNICEF</v>
      </c>
      <c r="E122" s="99" t="str">
        <f>IFERROR(VLOOKUP(C122,ORG_LIST:TYPEORG,3,FALSE)," ")</f>
        <v>Agence ONU</v>
      </c>
      <c r="F122" s="99" t="s">
        <v>5</v>
      </c>
      <c r="G122" s="100" t="s">
        <v>1191</v>
      </c>
      <c r="H122" s="37" t="s">
        <v>1333</v>
      </c>
      <c r="I122" s="100" t="s">
        <v>682</v>
      </c>
      <c r="J122" s="99" t="str">
        <f>INDEX(TblAdmin1[Admin1 PCODE],MATCH(I122,TblAdmin1[Admin1],0),1)</f>
        <v>CD92</v>
      </c>
      <c r="K122" s="100" t="s">
        <v>854</v>
      </c>
      <c r="L122" s="99" t="str">
        <f t="array" aca="1" ref="L122" ca="1">OFFSET(Tbl2_Name2,MATCH(K122,OFFSET(Tbl2_RegionPCODE,MATCH(J122,Tbl2_Pcode1,0),1,COUNTIF(Tbl2_Pcode1,J122),1),0)-1+MATCH(J122,Tbl2_Pcode1,0)-1,1)</f>
        <v>CD9201</v>
      </c>
      <c r="M122" s="100"/>
      <c r="N122" s="99" t="e">
        <f t="array" aca="1" ref="N122" ca="1">OFFSET(Tbl3_Name3,MATCH(M122,OFFSET(Tbl3_Admin2PCODE,MATCH(L122,Tbl3_Pcode2,0),1,COUNTIF(Tbl3_Pcode2,L122),1),0)-1+MATCH(L122,Tbl3_Pcode2,0)-1,1)</f>
        <v>#N/A</v>
      </c>
      <c r="O122" s="98"/>
      <c r="P122" s="99" t="e">
        <f t="array" aca="1" ref="P122" ca="1">OFFSET(Tbl4_Name4,MATCH(O122,OFFSET(Tbl4_Admin3PCODE,MATCH(N122,Tbl4_PCODE3,0),1,COUNTIF(Tbl4_PCODE3,N122),1),0)-1+MATCH(N122,Tbl4_PCODE3,0)-1,1)</f>
        <v>#N/A</v>
      </c>
      <c r="Q122" s="99" t="str">
        <f ca="1">IFERROR(VLOOKUP(P122,PCODE4:LATITUDE,2,FALSE),"")</f>
        <v/>
      </c>
      <c r="R122" s="99" t="str">
        <f ca="1">IFERROR(VLOOKUP(P122,PCODE4:LONGITUDE,3,FALSE),"")</f>
        <v/>
      </c>
      <c r="S122" s="100"/>
      <c r="T122" s="100"/>
      <c r="U122" s="100"/>
      <c r="V122" s="60" t="s">
        <v>36</v>
      </c>
      <c r="W122" s="99" t="str">
        <f>IFERROR(VLOOKUP(V122,ACTIVITIES:UNIT,2,FALSE)," ")</f>
        <v># de kits et d'enfants</v>
      </c>
      <c r="X122" s="99"/>
      <c r="Y122" s="98"/>
      <c r="Z122" s="101">
        <v>30</v>
      </c>
      <c r="AA122" s="101">
        <v>24</v>
      </c>
      <c r="AB122" s="101">
        <v>35</v>
      </c>
      <c r="AC122" s="101">
        <v>35</v>
      </c>
      <c r="AD122" s="101"/>
      <c r="AE122" s="102"/>
      <c r="AF122" s="36" t="s">
        <v>1330</v>
      </c>
      <c r="AG122" s="111">
        <v>42004</v>
      </c>
      <c r="AH122" s="111">
        <v>42368</v>
      </c>
      <c r="AI122" s="101"/>
    </row>
    <row r="123" spans="1:35" ht="15" customHeight="1">
      <c r="A123" s="97"/>
      <c r="B123" s="90">
        <v>42154</v>
      </c>
      <c r="C123" s="98" t="s">
        <v>5</v>
      </c>
      <c r="D123" s="99" t="str">
        <f>IFERROR(VLOOKUP(C123,ORG_LIST:ACRO,2,FALSE)," ")</f>
        <v>UNICEF</v>
      </c>
      <c r="E123" s="99" t="str">
        <f>IFERROR(VLOOKUP(C123,ORG_LIST:TYPEORG,3,FALSE)," ")</f>
        <v>Agence ONU</v>
      </c>
      <c r="F123" s="99" t="s">
        <v>5</v>
      </c>
      <c r="G123" s="100" t="s">
        <v>1191</v>
      </c>
      <c r="H123" s="37" t="s">
        <v>1333</v>
      </c>
      <c r="I123" s="100" t="s">
        <v>682</v>
      </c>
      <c r="J123" s="99" t="str">
        <f>INDEX(TblAdmin1[Admin1 PCODE],MATCH(I123,TblAdmin1[Admin1],0),1)</f>
        <v>CD92</v>
      </c>
      <c r="K123" s="100" t="s">
        <v>854</v>
      </c>
      <c r="L123" s="99" t="str">
        <f t="array" aca="1" ref="L123" ca="1">OFFSET(Tbl2_Name2,MATCH(K123,OFFSET(Tbl2_RegionPCODE,MATCH(J123,Tbl2_Pcode1,0),1,COUNTIF(Tbl2_Pcode1,J123),1),0)-1+MATCH(J123,Tbl2_Pcode1,0)-1,1)</f>
        <v>CD9201</v>
      </c>
      <c r="M123" s="100"/>
      <c r="N123" s="99" t="e">
        <f t="array" aca="1" ref="N123" ca="1">OFFSET(Tbl3_Name3,MATCH(M123,OFFSET(Tbl3_Admin2PCODE,MATCH(L123,Tbl3_Pcode2,0),1,COUNTIF(Tbl3_Pcode2,L123),1),0)-1+MATCH(L123,Tbl3_Pcode2,0)-1,1)</f>
        <v>#N/A</v>
      </c>
      <c r="O123" s="98"/>
      <c r="P123" s="99" t="e">
        <f t="array" aca="1" ref="P123" ca="1">OFFSET(Tbl4_Name4,MATCH(O123,OFFSET(Tbl4_Admin3PCODE,MATCH(N123,Tbl4_PCODE3,0),1,COUNTIF(Tbl4_PCODE3,N123),1),0)-1+MATCH(N123,Tbl4_PCODE3,0)-1,1)</f>
        <v>#N/A</v>
      </c>
      <c r="Q123" s="99" t="str">
        <f ca="1">IFERROR(VLOOKUP(P123,PCODE4:LATITUDE,2,FALSE),"")</f>
        <v/>
      </c>
      <c r="R123" s="99" t="str">
        <f ca="1">IFERROR(VLOOKUP(P123,PCODE4:LONGITUDE,3,FALSE),"")</f>
        <v/>
      </c>
      <c r="S123" s="100"/>
      <c r="T123" s="100"/>
      <c r="U123" s="100"/>
      <c r="V123" s="60" t="s">
        <v>36</v>
      </c>
      <c r="W123" s="99" t="str">
        <f>IFERROR(VLOOKUP(V123,ACTIVITIES:UNIT,2,FALSE)," ")</f>
        <v># de kits et d'enfants</v>
      </c>
      <c r="X123" s="99"/>
      <c r="Y123" s="98"/>
      <c r="Z123" s="101">
        <v>1200</v>
      </c>
      <c r="AA123" s="101">
        <v>1045</v>
      </c>
      <c r="AB123" s="101">
        <v>52.5</v>
      </c>
      <c r="AC123" s="101">
        <v>52.5</v>
      </c>
      <c r="AD123" s="101"/>
      <c r="AE123" s="102"/>
      <c r="AF123" s="36" t="s">
        <v>1330</v>
      </c>
      <c r="AG123" s="111">
        <v>42004</v>
      </c>
      <c r="AH123" s="111">
        <v>42368</v>
      </c>
      <c r="AI123" s="101"/>
    </row>
    <row r="124" spans="1:35" ht="15" customHeight="1">
      <c r="A124" s="97"/>
      <c r="B124" s="90">
        <v>42154</v>
      </c>
      <c r="C124" s="98" t="s">
        <v>5</v>
      </c>
      <c r="D124" s="99" t="str">
        <f>IFERROR(VLOOKUP(C124,ORG_LIST:ACRO,2,FALSE)," ")</f>
        <v>UNICEF</v>
      </c>
      <c r="E124" s="99" t="str">
        <f>IFERROR(VLOOKUP(C124,ORG_LIST:TYPEORG,3,FALSE)," ")</f>
        <v>Agence ONU</v>
      </c>
      <c r="F124" s="99" t="s">
        <v>5</v>
      </c>
      <c r="G124" s="100" t="s">
        <v>1191</v>
      </c>
      <c r="H124" s="37" t="s">
        <v>1333</v>
      </c>
      <c r="I124" s="100" t="s">
        <v>682</v>
      </c>
      <c r="J124" s="99" t="str">
        <f>INDEX(TblAdmin1[Admin1 PCODE],MATCH(I124,TblAdmin1[Admin1],0),1)</f>
        <v>CD92</v>
      </c>
      <c r="K124" s="100" t="s">
        <v>852</v>
      </c>
      <c r="L124" s="99" t="str">
        <f t="array" aca="1" ref="L124" ca="1">OFFSET(Tbl2_Name2,MATCH(K124,OFFSET(Tbl2_RegionPCODE,MATCH(J124,Tbl2_Pcode1,0),1,COUNTIF(Tbl2_Pcode1,J124),1),0)-1+MATCH(J124,Tbl2_Pcode1,0)-1,1)</f>
        <v>CD9207</v>
      </c>
      <c r="M124" s="100"/>
      <c r="N124" s="99" t="e">
        <f t="array" aca="1" ref="N124" ca="1">OFFSET(Tbl3_Name3,MATCH(M124,OFFSET(Tbl3_Admin2PCODE,MATCH(L124,Tbl3_Pcode2,0),1,COUNTIF(Tbl3_Pcode2,L124),1),0)-1+MATCH(L124,Tbl3_Pcode2,0)-1,1)</f>
        <v>#N/A</v>
      </c>
      <c r="O124" s="98"/>
      <c r="P124" s="99" t="e">
        <f t="array" aca="1" ref="P124" ca="1">OFFSET(Tbl4_Name4,MATCH(O124,OFFSET(Tbl4_Admin3PCODE,MATCH(N124,Tbl4_PCODE3,0),1,COUNTIF(Tbl4_PCODE3,N124),1),0)-1+MATCH(N124,Tbl4_PCODE3,0)-1,1)</f>
        <v>#N/A</v>
      </c>
      <c r="Q124" s="99" t="str">
        <f ca="1">IFERROR(VLOOKUP(P124,PCODE4:LATITUDE,2,FALSE),"")</f>
        <v/>
      </c>
      <c r="R124" s="99" t="str">
        <f ca="1">IFERROR(VLOOKUP(P124,PCODE4:LONGITUDE,3,FALSE),"")</f>
        <v/>
      </c>
      <c r="S124" s="100"/>
      <c r="T124" s="100"/>
      <c r="U124" s="100"/>
      <c r="V124" s="60" t="s">
        <v>36</v>
      </c>
      <c r="W124" s="99" t="str">
        <f>IFERROR(VLOOKUP(V124,ACTIVITIES:UNIT,2,FALSE)," ")</f>
        <v># de kits et d'enfants</v>
      </c>
      <c r="X124" s="99"/>
      <c r="Y124" s="98"/>
      <c r="Z124" s="101">
        <v>3500</v>
      </c>
      <c r="AA124" s="101">
        <v>3368</v>
      </c>
      <c r="AB124" s="101">
        <v>35</v>
      </c>
      <c r="AC124" s="101">
        <v>35</v>
      </c>
      <c r="AD124" s="101"/>
      <c r="AE124" s="102"/>
      <c r="AF124" s="36" t="s">
        <v>1330</v>
      </c>
      <c r="AG124" s="111">
        <v>42004</v>
      </c>
      <c r="AH124" s="111">
        <v>42368</v>
      </c>
      <c r="AI124" s="101"/>
    </row>
    <row r="125" spans="1:35" ht="15" customHeight="1">
      <c r="A125" s="97"/>
      <c r="B125" s="90">
        <v>42154</v>
      </c>
      <c r="C125" s="98" t="s">
        <v>5</v>
      </c>
      <c r="D125" s="99" t="str">
        <f>IFERROR(VLOOKUP(C125,ORG_LIST:ACRO,2,FALSE)," ")</f>
        <v>UNICEF</v>
      </c>
      <c r="E125" s="99" t="str">
        <f>IFERROR(VLOOKUP(C125,ORG_LIST:TYPEORG,3,FALSE)," ")</f>
        <v>Agence ONU</v>
      </c>
      <c r="F125" s="99" t="s">
        <v>5</v>
      </c>
      <c r="G125" s="100" t="s">
        <v>1191</v>
      </c>
      <c r="H125" s="37" t="s">
        <v>1333</v>
      </c>
      <c r="I125" s="100" t="s">
        <v>682</v>
      </c>
      <c r="J125" s="99" t="str">
        <f>INDEX(TblAdmin1[Admin1 PCODE],MATCH(I125,TblAdmin1[Admin1],0),1)</f>
        <v>CD92</v>
      </c>
      <c r="K125" s="100" t="s">
        <v>852</v>
      </c>
      <c r="L125" s="99" t="str">
        <f t="array" aca="1" ref="L125" ca="1">OFFSET(Tbl2_Name2,MATCH(K125,OFFSET(Tbl2_RegionPCODE,MATCH(J125,Tbl2_Pcode1,0),1,COUNTIF(Tbl2_Pcode1,J125),1),0)-1+MATCH(J125,Tbl2_Pcode1,0)-1,1)</f>
        <v>CD9207</v>
      </c>
      <c r="M125" s="100"/>
      <c r="N125" s="99" t="e">
        <f t="array" aca="1" ref="N125" ca="1">OFFSET(Tbl3_Name3,MATCH(M125,OFFSET(Tbl3_Admin2PCODE,MATCH(L125,Tbl3_Pcode2,0),1,COUNTIF(Tbl3_Pcode2,L125),1),0)-1+MATCH(L125,Tbl3_Pcode2,0)-1,1)</f>
        <v>#N/A</v>
      </c>
      <c r="O125" s="98"/>
      <c r="P125" s="99" t="e">
        <f t="array" aca="1" ref="P125" ca="1">OFFSET(Tbl4_Name4,MATCH(O125,OFFSET(Tbl4_Admin3PCODE,MATCH(N125,Tbl4_PCODE3,0),1,COUNTIF(Tbl4_PCODE3,N125),1),0)-1+MATCH(N125,Tbl4_PCODE3,0)-1,1)</f>
        <v>#N/A</v>
      </c>
      <c r="Q125" s="99" t="str">
        <f ca="1">IFERROR(VLOOKUP(P125,PCODE4:LATITUDE,2,FALSE),"")</f>
        <v/>
      </c>
      <c r="R125" s="99" t="str">
        <f ca="1">IFERROR(VLOOKUP(P125,PCODE4:LONGITUDE,3,FALSE),"")</f>
        <v/>
      </c>
      <c r="S125" s="100"/>
      <c r="T125" s="100"/>
      <c r="U125" s="100"/>
      <c r="V125" s="60" t="s">
        <v>36</v>
      </c>
      <c r="W125" s="99" t="str">
        <f>IFERROR(VLOOKUP(V125,ACTIVITIES:UNIT,2,FALSE)," ")</f>
        <v># de kits et d'enfants</v>
      </c>
      <c r="X125" s="99"/>
      <c r="Y125" s="98"/>
      <c r="Z125" s="101">
        <v>1500</v>
      </c>
      <c r="AA125" s="101">
        <v>1370</v>
      </c>
      <c r="AB125" s="101">
        <v>52.5</v>
      </c>
      <c r="AC125" s="101">
        <v>52.5</v>
      </c>
      <c r="AD125" s="101"/>
      <c r="AE125" s="102"/>
      <c r="AF125" s="36" t="s">
        <v>1330</v>
      </c>
      <c r="AG125" s="111">
        <v>42004</v>
      </c>
      <c r="AH125" s="111">
        <v>42368</v>
      </c>
      <c r="AI125" s="101"/>
    </row>
    <row r="126" spans="1:35" ht="15" customHeight="1">
      <c r="A126" s="97"/>
      <c r="B126" s="90">
        <v>42154</v>
      </c>
      <c r="C126" s="98" t="s">
        <v>5</v>
      </c>
      <c r="D126" s="99" t="str">
        <f>IFERROR(VLOOKUP(C126,ORG_LIST:ACRO,2,FALSE)," ")</f>
        <v>UNICEF</v>
      </c>
      <c r="E126" s="99" t="str">
        <f>IFERROR(VLOOKUP(C126,ORG_LIST:TYPEORG,3,FALSE)," ")</f>
        <v>Agence ONU</v>
      </c>
      <c r="F126" s="99" t="s">
        <v>5</v>
      </c>
      <c r="G126" s="100" t="s">
        <v>1191</v>
      </c>
      <c r="H126" s="37" t="s">
        <v>1333</v>
      </c>
      <c r="I126" s="100" t="s">
        <v>682</v>
      </c>
      <c r="J126" s="99" t="str">
        <f>INDEX(TblAdmin1[Admin1 PCODE],MATCH(I126,TblAdmin1[Admin1],0),1)</f>
        <v>CD92</v>
      </c>
      <c r="K126" s="100" t="s">
        <v>852</v>
      </c>
      <c r="L126" s="99" t="str">
        <f t="array" aca="1" ref="L126" ca="1">OFFSET(Tbl2_Name2,MATCH(K126,OFFSET(Tbl2_RegionPCODE,MATCH(J126,Tbl2_Pcode1,0),1,COUNTIF(Tbl2_Pcode1,J126),1),0)-1+MATCH(J126,Tbl2_Pcode1,0)-1,1)</f>
        <v>CD9207</v>
      </c>
      <c r="M126" s="100"/>
      <c r="N126" s="99" t="e">
        <f t="array" aca="1" ref="N126" ca="1">OFFSET(Tbl3_Name3,MATCH(M126,OFFSET(Tbl3_Admin2PCODE,MATCH(L126,Tbl3_Pcode2,0),1,COUNTIF(Tbl3_Pcode2,L126),1),0)-1+MATCH(L126,Tbl3_Pcode2,0)-1,1)</f>
        <v>#N/A</v>
      </c>
      <c r="O126" s="98"/>
      <c r="P126" s="99" t="e">
        <f t="array" aca="1" ref="P126" ca="1">OFFSET(Tbl4_Name4,MATCH(O126,OFFSET(Tbl4_Admin3PCODE,MATCH(N126,Tbl4_PCODE3,0),1,COUNTIF(Tbl4_PCODE3,N126),1),0)-1+MATCH(N126,Tbl4_PCODE3,0)-1,1)</f>
        <v>#N/A</v>
      </c>
      <c r="Q126" s="99" t="str">
        <f ca="1">IFERROR(VLOOKUP(P126,PCODE4:LATITUDE,2,FALSE),"")</f>
        <v/>
      </c>
      <c r="R126" s="99" t="str">
        <f ca="1">IFERROR(VLOOKUP(P126,PCODE4:LONGITUDE,3,FALSE),"")</f>
        <v/>
      </c>
      <c r="S126" s="100"/>
      <c r="T126" s="100"/>
      <c r="U126" s="100"/>
      <c r="V126" s="60" t="s">
        <v>36</v>
      </c>
      <c r="W126" s="99" t="str">
        <f>IFERROR(VLOOKUP(V126,ACTIVITIES:UNIT,2,FALSE)," ")</f>
        <v># de kits et d'enfants</v>
      </c>
      <c r="X126" s="99"/>
      <c r="Y126" s="98"/>
      <c r="Z126" s="101">
        <v>500</v>
      </c>
      <c r="AA126" s="101">
        <v>400</v>
      </c>
      <c r="AB126" s="101">
        <v>52.5</v>
      </c>
      <c r="AC126" s="101">
        <v>52.5</v>
      </c>
      <c r="AD126" s="101"/>
      <c r="AE126" s="102"/>
      <c r="AF126" s="36" t="s">
        <v>1330</v>
      </c>
      <c r="AG126" s="111">
        <v>42004</v>
      </c>
      <c r="AH126" s="111">
        <v>42368</v>
      </c>
      <c r="AI126" s="101"/>
    </row>
    <row r="127" spans="1:35" ht="15" customHeight="1">
      <c r="A127" s="97"/>
      <c r="B127" s="90">
        <v>42154</v>
      </c>
      <c r="C127" s="98" t="s">
        <v>5</v>
      </c>
      <c r="D127" s="99" t="str">
        <f>IFERROR(VLOOKUP(C127,ORG_LIST:ACRO,2,FALSE)," ")</f>
        <v>UNICEF</v>
      </c>
      <c r="E127" s="99" t="str">
        <f>IFERROR(VLOOKUP(C127,ORG_LIST:TYPEORG,3,FALSE)," ")</f>
        <v>Agence ONU</v>
      </c>
      <c r="F127" s="99" t="s">
        <v>5</v>
      </c>
      <c r="G127" s="100" t="s">
        <v>1191</v>
      </c>
      <c r="H127" s="37" t="s">
        <v>1333</v>
      </c>
      <c r="I127" s="100" t="s">
        <v>682</v>
      </c>
      <c r="J127" s="99" t="str">
        <f>INDEX(TblAdmin1[Admin1 PCODE],MATCH(I127,TblAdmin1[Admin1],0),1)</f>
        <v>CD92</v>
      </c>
      <c r="K127" s="100" t="s">
        <v>852</v>
      </c>
      <c r="L127" s="99" t="str">
        <f t="array" aca="1" ref="L127" ca="1">OFFSET(Tbl2_Name2,MATCH(K127,OFFSET(Tbl2_RegionPCODE,MATCH(J127,Tbl2_Pcode1,0),1,COUNTIF(Tbl2_Pcode1,J127),1),0)-1+MATCH(J127,Tbl2_Pcode1,0)-1,1)</f>
        <v>CD9207</v>
      </c>
      <c r="M127" s="100"/>
      <c r="N127" s="99" t="e">
        <f t="array" aca="1" ref="N127" ca="1">OFFSET(Tbl3_Name3,MATCH(M127,OFFSET(Tbl3_Admin2PCODE,MATCH(L127,Tbl3_Pcode2,0),1,COUNTIF(Tbl3_Pcode2,L127),1),0)-1+MATCH(L127,Tbl3_Pcode2,0)-1,1)</f>
        <v>#N/A</v>
      </c>
      <c r="O127" s="98"/>
      <c r="P127" s="99" t="e">
        <f t="array" aca="1" ref="P127" ca="1">OFFSET(Tbl4_Name4,MATCH(O127,OFFSET(Tbl4_Admin3PCODE,MATCH(N127,Tbl4_PCODE3,0),1,COUNTIF(Tbl4_PCODE3,N127),1),0)-1+MATCH(N127,Tbl4_PCODE3,0)-1,1)</f>
        <v>#N/A</v>
      </c>
      <c r="Q127" s="99" t="str">
        <f ca="1">IFERROR(VLOOKUP(P127,PCODE4:LATITUDE,2,FALSE),"")</f>
        <v/>
      </c>
      <c r="R127" s="99" t="str">
        <f ca="1">IFERROR(VLOOKUP(P127,PCODE4:LONGITUDE,3,FALSE),"")</f>
        <v/>
      </c>
      <c r="S127" s="100"/>
      <c r="T127" s="100"/>
      <c r="U127" s="100"/>
      <c r="V127" s="60" t="s">
        <v>36</v>
      </c>
      <c r="W127" s="99" t="str">
        <f>IFERROR(VLOOKUP(V127,ACTIVITIES:UNIT,2,FALSE)," ")</f>
        <v># de kits et d'enfants</v>
      </c>
      <c r="X127" s="99"/>
      <c r="Y127" s="98"/>
      <c r="Z127" s="101">
        <v>1000</v>
      </c>
      <c r="AA127" s="101">
        <v>947</v>
      </c>
      <c r="AB127" s="101">
        <v>52.5</v>
      </c>
      <c r="AC127" s="101">
        <v>52.5</v>
      </c>
      <c r="AD127" s="101"/>
      <c r="AE127" s="102"/>
      <c r="AF127" s="36" t="s">
        <v>1330</v>
      </c>
      <c r="AG127" s="111">
        <v>42004</v>
      </c>
      <c r="AH127" s="111">
        <v>42368</v>
      </c>
      <c r="AI127" s="101"/>
    </row>
    <row r="128" spans="1:35" ht="15" customHeight="1">
      <c r="A128" s="97"/>
      <c r="B128" s="90">
        <v>42154</v>
      </c>
      <c r="C128" s="98" t="s">
        <v>1234</v>
      </c>
      <c r="D128" s="99" t="str">
        <f>IFERROR(VLOOKUP(C128,ORG_LIST:ACRO,2,FALSE)," ")</f>
        <v>AHADI-RDCongo</v>
      </c>
      <c r="E128" s="99" t="str">
        <f>IFERROR(VLOOKUP(C128,ORG_LIST:TYPEORG,3,FALSE)," ")</f>
        <v>ONG nationale</v>
      </c>
      <c r="F128" s="99" t="s">
        <v>5</v>
      </c>
      <c r="G128" s="98" t="s">
        <v>1234</v>
      </c>
      <c r="H128" s="37" t="s">
        <v>1182</v>
      </c>
      <c r="I128" s="100" t="s">
        <v>678</v>
      </c>
      <c r="J128" s="99" t="str">
        <f>INDEX(TblAdmin1[Admin1 PCODE],MATCH(I128,TblAdmin1[Admin1],0),1)</f>
        <v>CD71</v>
      </c>
      <c r="K128" s="100" t="s">
        <v>770</v>
      </c>
      <c r="L128" s="99" t="str">
        <f t="array" aca="1" ref="L128" ca="1">OFFSET(Tbl2_Name2,MATCH(K128,OFFSET(Tbl2_RegionPCODE,MATCH(J128,Tbl2_Pcode1,0),1,COUNTIF(Tbl2_Pcode1,J128),1),0)-1+MATCH(J128,Tbl2_Pcode1,0)-1,1)</f>
        <v>CD7102</v>
      </c>
      <c r="M128" s="100"/>
      <c r="N128" s="99" t="e">
        <f t="array" aca="1" ref="N128" ca="1">OFFSET(Tbl3_Name3,MATCH(M128,OFFSET(Tbl3_Admin2PCODE,MATCH(L128,Tbl3_Pcode2,0),1,COUNTIF(Tbl3_Pcode2,L128),1),0)-1+MATCH(L128,Tbl3_Pcode2,0)-1,1)</f>
        <v>#N/A</v>
      </c>
      <c r="O128" s="98"/>
      <c r="P128" s="99" t="e">
        <f t="array" aca="1" ref="P128" ca="1">OFFSET(Tbl4_Name4,MATCH(O128,OFFSET(Tbl4_Admin3PCODE,MATCH(N128,Tbl4_PCODE3,0),1,COUNTIF(Tbl4_PCODE3,N128),1),0)-1+MATCH(N128,Tbl4_PCODE3,0)-1,1)</f>
        <v>#N/A</v>
      </c>
      <c r="Q128" s="99" t="str">
        <f ca="1">IFERROR(VLOOKUP(P128,PCODE4:LATITUDE,2,FALSE),"")</f>
        <v/>
      </c>
      <c r="R128" s="99" t="str">
        <f ca="1">IFERROR(VLOOKUP(P128,PCODE4:LONGITUDE,3,FALSE),"")</f>
        <v/>
      </c>
      <c r="S128" s="100"/>
      <c r="T128" s="100"/>
      <c r="U128" s="100"/>
      <c r="V128" s="60" t="s">
        <v>36</v>
      </c>
      <c r="W128" s="99" t="str">
        <f>IFERROR(VLOOKUP(V128,ACTIVITIES:UNIT,2,FALSE)," ")</f>
        <v># de kits et d'enfants</v>
      </c>
      <c r="X128" s="99"/>
      <c r="Y128" s="98"/>
      <c r="Z128" s="101">
        <v>2800</v>
      </c>
      <c r="AA128" s="101">
        <v>2685</v>
      </c>
      <c r="AB128" s="101">
        <v>52.5</v>
      </c>
      <c r="AC128" s="101">
        <v>52.5</v>
      </c>
      <c r="AD128" s="101"/>
      <c r="AE128" s="102"/>
      <c r="AF128" s="36" t="s">
        <v>1330</v>
      </c>
      <c r="AG128" s="111">
        <v>42004</v>
      </c>
      <c r="AH128" s="111">
        <v>42368</v>
      </c>
      <c r="AI128" s="101"/>
    </row>
    <row r="129" spans="1:35" ht="15" customHeight="1">
      <c r="A129" s="97"/>
      <c r="B129" s="90">
        <v>42154</v>
      </c>
      <c r="C129" s="98" t="s">
        <v>1234</v>
      </c>
      <c r="D129" s="99" t="str">
        <f>IFERROR(VLOOKUP(C129,ORG_LIST:ACRO,2,FALSE)," ")</f>
        <v>AHADI-RDCongo</v>
      </c>
      <c r="E129" s="99" t="str">
        <f>IFERROR(VLOOKUP(C129,ORG_LIST:TYPEORG,3,FALSE)," ")</f>
        <v>ONG nationale</v>
      </c>
      <c r="F129" s="99" t="s">
        <v>5</v>
      </c>
      <c r="G129" s="98" t="s">
        <v>1234</v>
      </c>
      <c r="H129" s="37" t="s">
        <v>1182</v>
      </c>
      <c r="I129" s="100" t="s">
        <v>678</v>
      </c>
      <c r="J129" s="99" t="str">
        <f>INDEX(TblAdmin1[Admin1 PCODE],MATCH(I129,TblAdmin1[Admin1],0),1)</f>
        <v>CD71</v>
      </c>
      <c r="K129" s="100" t="s">
        <v>770</v>
      </c>
      <c r="L129" s="99" t="str">
        <f t="array" aca="1" ref="L129" ca="1">OFFSET(Tbl2_Name2,MATCH(K129,OFFSET(Tbl2_RegionPCODE,MATCH(J129,Tbl2_Pcode1,0),1,COUNTIF(Tbl2_Pcode1,J129),1),0)-1+MATCH(J129,Tbl2_Pcode1,0)-1,1)</f>
        <v>CD7102</v>
      </c>
      <c r="M129" s="100"/>
      <c r="N129" s="99" t="e">
        <f t="array" aca="1" ref="N129" ca="1">OFFSET(Tbl3_Name3,MATCH(M129,OFFSET(Tbl3_Admin2PCODE,MATCH(L129,Tbl3_Pcode2,0),1,COUNTIF(Tbl3_Pcode2,L129),1),0)-1+MATCH(L129,Tbl3_Pcode2,0)-1,1)</f>
        <v>#N/A</v>
      </c>
      <c r="O129" s="98"/>
      <c r="P129" s="99" t="e">
        <f t="array" aca="1" ref="P129" ca="1">OFFSET(Tbl4_Name4,MATCH(O129,OFFSET(Tbl4_Admin3PCODE,MATCH(N129,Tbl4_PCODE3,0),1,COUNTIF(Tbl4_PCODE3,N129),1),0)-1+MATCH(N129,Tbl4_PCODE3,0)-1,1)</f>
        <v>#N/A</v>
      </c>
      <c r="Q129" s="99" t="str">
        <f ca="1">IFERROR(VLOOKUP(P129,PCODE4:LATITUDE,2,FALSE),"")</f>
        <v/>
      </c>
      <c r="R129" s="99" t="str">
        <f ca="1">IFERROR(VLOOKUP(P129,PCODE4:LONGITUDE,3,FALSE),"")</f>
        <v/>
      </c>
      <c r="S129" s="100"/>
      <c r="T129" s="100"/>
      <c r="U129" s="100"/>
      <c r="V129" s="60" t="s">
        <v>36</v>
      </c>
      <c r="W129" s="99" t="str">
        <f>IFERROR(VLOOKUP(V129,ACTIVITIES:UNIT,2,FALSE)," ")</f>
        <v># de kits et d'enfants</v>
      </c>
      <c r="X129" s="99"/>
      <c r="Y129" s="98"/>
      <c r="Z129" s="101">
        <v>2500</v>
      </c>
      <c r="AA129" s="101">
        <v>2464</v>
      </c>
      <c r="AB129" s="101">
        <v>35</v>
      </c>
      <c r="AC129" s="101">
        <v>35</v>
      </c>
      <c r="AD129" s="101"/>
      <c r="AE129" s="102"/>
      <c r="AF129" s="36" t="s">
        <v>1330</v>
      </c>
      <c r="AG129" s="111">
        <v>42004</v>
      </c>
      <c r="AH129" s="111">
        <v>42368</v>
      </c>
      <c r="AI129" s="101"/>
    </row>
    <row r="130" spans="1:35" ht="15" customHeight="1">
      <c r="A130" s="97"/>
      <c r="B130" s="90">
        <v>42154</v>
      </c>
      <c r="C130" s="98" t="s">
        <v>1234</v>
      </c>
      <c r="D130" s="99" t="str">
        <f>IFERROR(VLOOKUP(C130,ORG_LIST:ACRO,2,FALSE)," ")</f>
        <v>AHADI-RDCongo</v>
      </c>
      <c r="E130" s="99" t="str">
        <f>IFERROR(VLOOKUP(C130,ORG_LIST:TYPEORG,3,FALSE)," ")</f>
        <v>ONG nationale</v>
      </c>
      <c r="F130" s="99" t="s">
        <v>5</v>
      </c>
      <c r="G130" s="98" t="s">
        <v>1234</v>
      </c>
      <c r="H130" s="37" t="s">
        <v>1182</v>
      </c>
      <c r="I130" s="100" t="s">
        <v>678</v>
      </c>
      <c r="J130" s="99" t="str">
        <f>INDEX(TblAdmin1[Admin1 PCODE],MATCH(I130,TblAdmin1[Admin1],0),1)</f>
        <v>CD71</v>
      </c>
      <c r="K130" s="100" t="s">
        <v>770</v>
      </c>
      <c r="L130" s="99" t="str">
        <f t="array" aca="1" ref="L130" ca="1">OFFSET(Tbl2_Name2,MATCH(K130,OFFSET(Tbl2_RegionPCODE,MATCH(J130,Tbl2_Pcode1,0),1,COUNTIF(Tbl2_Pcode1,J130),1),0)-1+MATCH(J130,Tbl2_Pcode1,0)-1,1)</f>
        <v>CD7102</v>
      </c>
      <c r="M130" s="100"/>
      <c r="N130" s="99" t="e">
        <f t="array" aca="1" ref="N130" ca="1">OFFSET(Tbl3_Name3,MATCH(M130,OFFSET(Tbl3_Admin2PCODE,MATCH(L130,Tbl3_Pcode2,0),1,COUNTIF(Tbl3_Pcode2,L130),1),0)-1+MATCH(L130,Tbl3_Pcode2,0)-1,1)</f>
        <v>#N/A</v>
      </c>
      <c r="O130" s="98"/>
      <c r="P130" s="99" t="e">
        <f t="array" aca="1" ref="P130" ca="1">OFFSET(Tbl4_Name4,MATCH(O130,OFFSET(Tbl4_Admin3PCODE,MATCH(N130,Tbl4_PCODE3,0),1,COUNTIF(Tbl4_PCODE3,N130),1),0)-1+MATCH(N130,Tbl4_PCODE3,0)-1,1)</f>
        <v>#N/A</v>
      </c>
      <c r="Q130" s="99" t="str">
        <f ca="1">IFERROR(VLOOKUP(P130,PCODE4:LATITUDE,2,FALSE),"")</f>
        <v/>
      </c>
      <c r="R130" s="99" t="str">
        <f ca="1">IFERROR(VLOOKUP(P130,PCODE4:LONGITUDE,3,FALSE),"")</f>
        <v/>
      </c>
      <c r="S130" s="100"/>
      <c r="T130" s="100"/>
      <c r="U130" s="100"/>
      <c r="V130" s="60" t="s">
        <v>36</v>
      </c>
      <c r="W130" s="99" t="str">
        <f>IFERROR(VLOOKUP(V130,ACTIVITIES:UNIT,2,FALSE)," ")</f>
        <v># de kits et d'enfants</v>
      </c>
      <c r="X130" s="99"/>
      <c r="Y130" s="98"/>
      <c r="Z130" s="101">
        <v>1500</v>
      </c>
      <c r="AA130" s="101">
        <v>1457</v>
      </c>
      <c r="AB130" s="101">
        <v>35</v>
      </c>
      <c r="AC130" s="101">
        <v>35</v>
      </c>
      <c r="AD130" s="101"/>
      <c r="AE130" s="102"/>
      <c r="AF130" s="36" t="s">
        <v>1330</v>
      </c>
      <c r="AG130" s="111">
        <v>42004</v>
      </c>
      <c r="AH130" s="111">
        <v>42368</v>
      </c>
      <c r="AI130" s="101"/>
    </row>
    <row r="131" spans="1:35" ht="15" customHeight="1">
      <c r="A131" s="97"/>
      <c r="B131" s="90">
        <v>42154</v>
      </c>
      <c r="C131" s="98" t="s">
        <v>1234</v>
      </c>
      <c r="D131" s="99" t="str">
        <f>IFERROR(VLOOKUP(C131,ORG_LIST:ACRO,2,FALSE)," ")</f>
        <v>AHADI-RDCongo</v>
      </c>
      <c r="E131" s="99" t="str">
        <f>IFERROR(VLOOKUP(C131,ORG_LIST:TYPEORG,3,FALSE)," ")</f>
        <v>ONG nationale</v>
      </c>
      <c r="F131" s="99" t="s">
        <v>5</v>
      </c>
      <c r="G131" s="98" t="s">
        <v>1234</v>
      </c>
      <c r="H131" s="37" t="s">
        <v>1182</v>
      </c>
      <c r="I131" s="100" t="s">
        <v>678</v>
      </c>
      <c r="J131" s="99" t="str">
        <f>INDEX(TblAdmin1[Admin1 PCODE],MATCH(I131,TblAdmin1[Admin1],0),1)</f>
        <v>CD71</v>
      </c>
      <c r="K131" s="100" t="s">
        <v>770</v>
      </c>
      <c r="L131" s="99" t="str">
        <f t="array" aca="1" ref="L131" ca="1">OFFSET(Tbl2_Name2,MATCH(K131,OFFSET(Tbl2_RegionPCODE,MATCH(J131,Tbl2_Pcode1,0),1,COUNTIF(Tbl2_Pcode1,J131),1),0)-1+MATCH(J131,Tbl2_Pcode1,0)-1,1)</f>
        <v>CD7102</v>
      </c>
      <c r="M131" s="100"/>
      <c r="N131" s="99" t="e">
        <f t="array" aca="1" ref="N131" ca="1">OFFSET(Tbl3_Name3,MATCH(M131,OFFSET(Tbl3_Admin2PCODE,MATCH(L131,Tbl3_Pcode2,0),1,COUNTIF(Tbl3_Pcode2,L131),1),0)-1+MATCH(L131,Tbl3_Pcode2,0)-1,1)</f>
        <v>#N/A</v>
      </c>
      <c r="O131" s="98"/>
      <c r="P131" s="99" t="e">
        <f t="array" aca="1" ref="P131" ca="1">OFFSET(Tbl4_Name4,MATCH(O131,OFFSET(Tbl4_Admin3PCODE,MATCH(N131,Tbl4_PCODE3,0),1,COUNTIF(Tbl4_PCODE3,N131),1),0)-1+MATCH(N131,Tbl4_PCODE3,0)-1,1)</f>
        <v>#N/A</v>
      </c>
      <c r="Q131" s="99" t="str">
        <f ca="1">IFERROR(VLOOKUP(P131,PCODE4:LATITUDE,2,FALSE),"")</f>
        <v/>
      </c>
      <c r="R131" s="99" t="str">
        <f ca="1">IFERROR(VLOOKUP(P131,PCODE4:LONGITUDE,3,FALSE),"")</f>
        <v/>
      </c>
      <c r="S131" s="100"/>
      <c r="T131" s="100"/>
      <c r="U131" s="100"/>
      <c r="V131" s="60" t="s">
        <v>36</v>
      </c>
      <c r="W131" s="99" t="str">
        <f>IFERROR(VLOOKUP(V131,ACTIVITIES:UNIT,2,FALSE)," ")</f>
        <v># de kits et d'enfants</v>
      </c>
      <c r="X131" s="99"/>
      <c r="Y131" s="98"/>
      <c r="Z131" s="101">
        <v>1800</v>
      </c>
      <c r="AA131" s="101">
        <v>1635</v>
      </c>
      <c r="AB131" s="101">
        <v>35</v>
      </c>
      <c r="AC131" s="101">
        <v>35</v>
      </c>
      <c r="AD131" s="101"/>
      <c r="AE131" s="102"/>
      <c r="AF131" s="36" t="s">
        <v>1330</v>
      </c>
      <c r="AG131" s="111">
        <v>42004</v>
      </c>
      <c r="AH131" s="111">
        <v>42368</v>
      </c>
      <c r="AI131" s="101"/>
    </row>
    <row r="132" spans="1:35" ht="15" customHeight="1">
      <c r="A132" s="97"/>
      <c r="B132" s="90">
        <v>42154</v>
      </c>
      <c r="C132" s="98" t="s">
        <v>1234</v>
      </c>
      <c r="D132" s="99" t="str">
        <f>IFERROR(VLOOKUP(C132,ORG_LIST:ACRO,2,FALSE)," ")</f>
        <v>AHADI-RDCongo</v>
      </c>
      <c r="E132" s="99" t="str">
        <f>IFERROR(VLOOKUP(C132,ORG_LIST:TYPEORG,3,FALSE)," ")</f>
        <v>ONG nationale</v>
      </c>
      <c r="F132" s="99" t="s">
        <v>5</v>
      </c>
      <c r="G132" s="98" t="s">
        <v>1234</v>
      </c>
      <c r="H132" s="37" t="s">
        <v>1182</v>
      </c>
      <c r="I132" s="100" t="s">
        <v>678</v>
      </c>
      <c r="J132" s="99" t="str">
        <f>INDEX(TblAdmin1[Admin1 PCODE],MATCH(I132,TblAdmin1[Admin1],0),1)</f>
        <v>CD71</v>
      </c>
      <c r="K132" s="100" t="s">
        <v>770</v>
      </c>
      <c r="L132" s="99" t="str">
        <f t="array" aca="1" ref="L132" ca="1">OFFSET(Tbl2_Name2,MATCH(K132,OFFSET(Tbl2_RegionPCODE,MATCH(J132,Tbl2_Pcode1,0),1,COUNTIF(Tbl2_Pcode1,J132),1),0)-1+MATCH(J132,Tbl2_Pcode1,0)-1,1)</f>
        <v>CD7102</v>
      </c>
      <c r="M132" s="100"/>
      <c r="N132" s="99" t="e">
        <f t="array" aca="1" ref="N132" ca="1">OFFSET(Tbl3_Name3,MATCH(M132,OFFSET(Tbl3_Admin2PCODE,MATCH(L132,Tbl3_Pcode2,0),1,COUNTIF(Tbl3_Pcode2,L132),1),0)-1+MATCH(L132,Tbl3_Pcode2,0)-1,1)</f>
        <v>#N/A</v>
      </c>
      <c r="O132" s="98"/>
      <c r="P132" s="99" t="e">
        <f t="array" aca="1" ref="P132" ca="1">OFFSET(Tbl4_Name4,MATCH(O132,OFFSET(Tbl4_Admin3PCODE,MATCH(N132,Tbl4_PCODE3,0),1,COUNTIF(Tbl4_PCODE3,N132),1),0)-1+MATCH(N132,Tbl4_PCODE3,0)-1,1)</f>
        <v>#N/A</v>
      </c>
      <c r="Q132" s="99" t="str">
        <f ca="1">IFERROR(VLOOKUP(P132,PCODE4:LATITUDE,2,FALSE),"")</f>
        <v/>
      </c>
      <c r="R132" s="99" t="str">
        <f ca="1">IFERROR(VLOOKUP(P132,PCODE4:LONGITUDE,3,FALSE),"")</f>
        <v/>
      </c>
      <c r="S132" s="100"/>
      <c r="T132" s="100"/>
      <c r="U132" s="100"/>
      <c r="V132" s="60" t="s">
        <v>36</v>
      </c>
      <c r="W132" s="99" t="str">
        <f>IFERROR(VLOOKUP(V132,ACTIVITIES:UNIT,2,FALSE)," ")</f>
        <v># de kits et d'enfants</v>
      </c>
      <c r="X132" s="99"/>
      <c r="Y132" s="98"/>
      <c r="Z132" s="101">
        <v>700</v>
      </c>
      <c r="AA132" s="101">
        <v>660</v>
      </c>
      <c r="AB132" s="101">
        <v>70</v>
      </c>
      <c r="AC132" s="101">
        <v>70</v>
      </c>
      <c r="AD132" s="101"/>
      <c r="AE132" s="102"/>
      <c r="AF132" s="36" t="s">
        <v>1330</v>
      </c>
      <c r="AG132" s="111">
        <v>42004</v>
      </c>
      <c r="AH132" s="111">
        <v>42368</v>
      </c>
      <c r="AI132" s="101"/>
    </row>
    <row r="133" spans="1:35" ht="15" customHeight="1">
      <c r="A133" s="97"/>
      <c r="B133" s="90">
        <v>42154</v>
      </c>
      <c r="C133" s="98" t="s">
        <v>1234</v>
      </c>
      <c r="D133" s="99" t="str">
        <f>IFERROR(VLOOKUP(C133,ORG_LIST:ACRO,2,FALSE)," ")</f>
        <v>AHADI-RDCongo</v>
      </c>
      <c r="E133" s="99" t="str">
        <f>IFERROR(VLOOKUP(C133,ORG_LIST:TYPEORG,3,FALSE)," ")</f>
        <v>ONG nationale</v>
      </c>
      <c r="F133" s="99" t="s">
        <v>5</v>
      </c>
      <c r="G133" s="98" t="s">
        <v>1234</v>
      </c>
      <c r="H133" s="37" t="s">
        <v>1182</v>
      </c>
      <c r="I133" s="100" t="s">
        <v>678</v>
      </c>
      <c r="J133" s="99" t="str">
        <f>INDEX(TblAdmin1[Admin1 PCODE],MATCH(I133,TblAdmin1[Admin1],0),1)</f>
        <v>CD71</v>
      </c>
      <c r="K133" s="100" t="s">
        <v>772</v>
      </c>
      <c r="L133" s="99" t="str">
        <f t="array" aca="1" ref="L133" ca="1">OFFSET(Tbl2_Name2,MATCH(K133,OFFSET(Tbl2_RegionPCODE,MATCH(J133,Tbl2_Pcode1,0),1,COUNTIF(Tbl2_Pcode1,J133),1),0)-1+MATCH(J133,Tbl2_Pcode1,0)-1,1)</f>
        <v>CD7103</v>
      </c>
      <c r="M133" s="100"/>
      <c r="N133" s="99" t="e">
        <f t="array" aca="1" ref="N133" ca="1">OFFSET(Tbl3_Name3,MATCH(M133,OFFSET(Tbl3_Admin2PCODE,MATCH(L133,Tbl3_Pcode2,0),1,COUNTIF(Tbl3_Pcode2,L133),1),0)-1+MATCH(L133,Tbl3_Pcode2,0)-1,1)</f>
        <v>#N/A</v>
      </c>
      <c r="O133" s="98"/>
      <c r="P133" s="99" t="e">
        <f t="array" aca="1" ref="P133" ca="1">OFFSET(Tbl4_Name4,MATCH(O133,OFFSET(Tbl4_Admin3PCODE,MATCH(N133,Tbl4_PCODE3,0),1,COUNTIF(Tbl4_PCODE3,N133),1),0)-1+MATCH(N133,Tbl4_PCODE3,0)-1,1)</f>
        <v>#N/A</v>
      </c>
      <c r="Q133" s="99" t="str">
        <f ca="1">IFERROR(VLOOKUP(P133,PCODE4:LATITUDE,2,FALSE),"")</f>
        <v/>
      </c>
      <c r="R133" s="99" t="str">
        <f ca="1">IFERROR(VLOOKUP(P133,PCODE4:LONGITUDE,3,FALSE),"")</f>
        <v/>
      </c>
      <c r="S133" s="100"/>
      <c r="T133" s="100"/>
      <c r="U133" s="100"/>
      <c r="V133" s="60" t="s">
        <v>36</v>
      </c>
      <c r="W133" s="99" t="str">
        <f>IFERROR(VLOOKUP(V133,ACTIVITIES:UNIT,2,FALSE)," ")</f>
        <v># de kits et d'enfants</v>
      </c>
      <c r="X133" s="99"/>
      <c r="Y133" s="98"/>
      <c r="Z133" s="101">
        <v>3500</v>
      </c>
      <c r="AA133" s="101">
        <v>3417</v>
      </c>
      <c r="AB133" s="101">
        <v>52.5</v>
      </c>
      <c r="AC133" s="101">
        <v>52.5</v>
      </c>
      <c r="AD133" s="101"/>
      <c r="AE133" s="102"/>
      <c r="AF133" s="36" t="s">
        <v>1330</v>
      </c>
      <c r="AG133" s="111">
        <v>42004</v>
      </c>
      <c r="AH133" s="111">
        <v>42368</v>
      </c>
      <c r="AI133" s="101"/>
    </row>
    <row r="134" spans="1:35" ht="15" customHeight="1">
      <c r="A134" s="97"/>
      <c r="B134" s="90">
        <v>42154</v>
      </c>
      <c r="C134" s="98" t="s">
        <v>1234</v>
      </c>
      <c r="D134" s="99" t="str">
        <f>IFERROR(VLOOKUP(C134,ORG_LIST:ACRO,2,FALSE)," ")</f>
        <v>AHADI-RDCongo</v>
      </c>
      <c r="E134" s="99" t="str">
        <f>IFERROR(VLOOKUP(C134,ORG_LIST:TYPEORG,3,FALSE)," ")</f>
        <v>ONG nationale</v>
      </c>
      <c r="F134" s="99" t="s">
        <v>5</v>
      </c>
      <c r="G134" s="98" t="s">
        <v>1234</v>
      </c>
      <c r="H134" s="37" t="s">
        <v>1182</v>
      </c>
      <c r="I134" s="100" t="s">
        <v>678</v>
      </c>
      <c r="J134" s="99" t="str">
        <f>INDEX(TblAdmin1[Admin1 PCODE],MATCH(I134,TblAdmin1[Admin1],0),1)</f>
        <v>CD71</v>
      </c>
      <c r="K134" s="100" t="s">
        <v>772</v>
      </c>
      <c r="L134" s="99" t="str">
        <f t="array" aca="1" ref="L134" ca="1">OFFSET(Tbl2_Name2,MATCH(K134,OFFSET(Tbl2_RegionPCODE,MATCH(J134,Tbl2_Pcode1,0),1,COUNTIF(Tbl2_Pcode1,J134),1),0)-1+MATCH(J134,Tbl2_Pcode1,0)-1,1)</f>
        <v>CD7103</v>
      </c>
      <c r="M134" s="100"/>
      <c r="N134" s="99" t="e">
        <f t="array" aca="1" ref="N134" ca="1">OFFSET(Tbl3_Name3,MATCH(M134,OFFSET(Tbl3_Admin2PCODE,MATCH(L134,Tbl3_Pcode2,0),1,COUNTIF(Tbl3_Pcode2,L134),1),0)-1+MATCH(L134,Tbl3_Pcode2,0)-1,1)</f>
        <v>#N/A</v>
      </c>
      <c r="O134" s="98"/>
      <c r="P134" s="99" t="e">
        <f t="array" aca="1" ref="P134" ca="1">OFFSET(Tbl4_Name4,MATCH(O134,OFFSET(Tbl4_Admin3PCODE,MATCH(N134,Tbl4_PCODE3,0),1,COUNTIF(Tbl4_PCODE3,N134),1),0)-1+MATCH(N134,Tbl4_PCODE3,0)-1,1)</f>
        <v>#N/A</v>
      </c>
      <c r="Q134" s="99" t="str">
        <f ca="1">IFERROR(VLOOKUP(P134,PCODE4:LATITUDE,2,FALSE),"")</f>
        <v/>
      </c>
      <c r="R134" s="99" t="str">
        <f ca="1">IFERROR(VLOOKUP(P134,PCODE4:LONGITUDE,3,FALSE),"")</f>
        <v/>
      </c>
      <c r="S134" s="100"/>
      <c r="T134" s="100"/>
      <c r="U134" s="100"/>
      <c r="V134" s="60" t="s">
        <v>36</v>
      </c>
      <c r="W134" s="99" t="str">
        <f>IFERROR(VLOOKUP(V134,ACTIVITIES:UNIT,2,FALSE)," ")</f>
        <v># de kits et d'enfants</v>
      </c>
      <c r="X134" s="99"/>
      <c r="Y134" s="98"/>
      <c r="Z134" s="101">
        <v>1550</v>
      </c>
      <c r="AA134" s="101">
        <v>1514</v>
      </c>
      <c r="AB134" s="101">
        <v>52.5</v>
      </c>
      <c r="AC134" s="101">
        <v>52.5</v>
      </c>
      <c r="AD134" s="101"/>
      <c r="AE134" s="102"/>
      <c r="AF134" s="36" t="s">
        <v>1330</v>
      </c>
      <c r="AG134" s="111">
        <v>42004</v>
      </c>
      <c r="AH134" s="111">
        <v>42368</v>
      </c>
      <c r="AI134" s="101"/>
    </row>
    <row r="135" spans="1:35" ht="15" customHeight="1">
      <c r="A135" s="97"/>
      <c r="B135" s="90">
        <v>42154</v>
      </c>
      <c r="C135" s="98" t="s">
        <v>1234</v>
      </c>
      <c r="D135" s="99" t="str">
        <f>IFERROR(VLOOKUP(C135,ORG_LIST:ACRO,2,FALSE)," ")</f>
        <v>AHADI-RDCongo</v>
      </c>
      <c r="E135" s="99" t="str">
        <f>IFERROR(VLOOKUP(C135,ORG_LIST:TYPEORG,3,FALSE)," ")</f>
        <v>ONG nationale</v>
      </c>
      <c r="F135" s="99" t="s">
        <v>5</v>
      </c>
      <c r="G135" s="98" t="s">
        <v>1234</v>
      </c>
      <c r="H135" s="37" t="s">
        <v>1182</v>
      </c>
      <c r="I135" s="100" t="s">
        <v>678</v>
      </c>
      <c r="J135" s="99" t="str">
        <f>INDEX(TblAdmin1[Admin1 PCODE],MATCH(I135,TblAdmin1[Admin1],0),1)</f>
        <v>CD71</v>
      </c>
      <c r="K135" s="100" t="s">
        <v>772</v>
      </c>
      <c r="L135" s="99" t="str">
        <f t="array" aca="1" ref="L135" ca="1">OFFSET(Tbl2_Name2,MATCH(K135,OFFSET(Tbl2_RegionPCODE,MATCH(J135,Tbl2_Pcode1,0),1,COUNTIF(Tbl2_Pcode1,J135),1),0)-1+MATCH(J135,Tbl2_Pcode1,0)-1,1)</f>
        <v>CD7103</v>
      </c>
      <c r="M135" s="100"/>
      <c r="N135" s="99" t="e">
        <f t="array" aca="1" ref="N135" ca="1">OFFSET(Tbl3_Name3,MATCH(M135,OFFSET(Tbl3_Admin2PCODE,MATCH(L135,Tbl3_Pcode2,0),1,COUNTIF(Tbl3_Pcode2,L135),1),0)-1+MATCH(L135,Tbl3_Pcode2,0)-1,1)</f>
        <v>#N/A</v>
      </c>
      <c r="O135" s="98"/>
      <c r="P135" s="99" t="e">
        <f t="array" aca="1" ref="P135" ca="1">OFFSET(Tbl4_Name4,MATCH(O135,OFFSET(Tbl4_Admin3PCODE,MATCH(N135,Tbl4_PCODE3,0),1,COUNTIF(Tbl4_PCODE3,N135),1),0)-1+MATCH(N135,Tbl4_PCODE3,0)-1,1)</f>
        <v>#N/A</v>
      </c>
      <c r="Q135" s="99" t="str">
        <f ca="1">IFERROR(VLOOKUP(P135,PCODE4:LATITUDE,2,FALSE),"")</f>
        <v/>
      </c>
      <c r="R135" s="99" t="str">
        <f ca="1">IFERROR(VLOOKUP(P135,PCODE4:LONGITUDE,3,FALSE),"")</f>
        <v/>
      </c>
      <c r="S135" s="100"/>
      <c r="T135" s="100"/>
      <c r="U135" s="100"/>
      <c r="V135" s="60" t="s">
        <v>36</v>
      </c>
      <c r="W135" s="99" t="str">
        <f>IFERROR(VLOOKUP(V135,ACTIVITIES:UNIT,2,FALSE)," ")</f>
        <v># de kits et d'enfants</v>
      </c>
      <c r="X135" s="99"/>
      <c r="Y135" s="98"/>
      <c r="Z135" s="101">
        <v>1400</v>
      </c>
      <c r="AA135" s="101">
        <v>1376</v>
      </c>
      <c r="AB135" s="101">
        <v>52.5</v>
      </c>
      <c r="AC135" s="101">
        <v>52.5</v>
      </c>
      <c r="AD135" s="101"/>
      <c r="AE135" s="102"/>
      <c r="AF135" s="36" t="s">
        <v>1330</v>
      </c>
      <c r="AG135" s="111">
        <v>42004</v>
      </c>
      <c r="AH135" s="111">
        <v>42368</v>
      </c>
      <c r="AI135" s="101"/>
    </row>
    <row r="136" spans="1:35" ht="15" customHeight="1">
      <c r="A136" s="97"/>
      <c r="B136" s="90">
        <v>42154</v>
      </c>
      <c r="C136" s="98" t="s">
        <v>1234</v>
      </c>
      <c r="D136" s="99" t="str">
        <f>IFERROR(VLOOKUP(C136,ORG_LIST:ACRO,2,FALSE)," ")</f>
        <v>AHADI-RDCongo</v>
      </c>
      <c r="E136" s="99" t="str">
        <f>IFERROR(VLOOKUP(C136,ORG_LIST:TYPEORG,3,FALSE)," ")</f>
        <v>ONG nationale</v>
      </c>
      <c r="F136" s="99" t="s">
        <v>5</v>
      </c>
      <c r="G136" s="98" t="s">
        <v>1234</v>
      </c>
      <c r="H136" s="37" t="s">
        <v>1182</v>
      </c>
      <c r="I136" s="100" t="s">
        <v>678</v>
      </c>
      <c r="J136" s="99" t="str">
        <f>INDEX(TblAdmin1[Admin1 PCODE],MATCH(I136,TblAdmin1[Admin1],0),1)</f>
        <v>CD71</v>
      </c>
      <c r="K136" s="100" t="s">
        <v>766</v>
      </c>
      <c r="L136" s="99" t="str">
        <f t="array" aca="1" ref="L136" ca="1">OFFSET(Tbl2_Name2,MATCH(K136,OFFSET(Tbl2_RegionPCODE,MATCH(J136,Tbl2_Pcode1,0),1,COUNTIF(Tbl2_Pcode1,J136),1),0)-1+MATCH(J136,Tbl2_Pcode1,0)-1,1)</f>
        <v>CD7105</v>
      </c>
      <c r="M136" s="100"/>
      <c r="N136" s="99" t="e">
        <f t="array" aca="1" ref="N136" ca="1">OFFSET(Tbl3_Name3,MATCH(M136,OFFSET(Tbl3_Admin2PCODE,MATCH(L136,Tbl3_Pcode2,0),1,COUNTIF(Tbl3_Pcode2,L136),1),0)-1+MATCH(L136,Tbl3_Pcode2,0)-1,1)</f>
        <v>#N/A</v>
      </c>
      <c r="O136" s="98"/>
      <c r="P136" s="99" t="e">
        <f t="array" aca="1" ref="P136" ca="1">OFFSET(Tbl4_Name4,MATCH(O136,OFFSET(Tbl4_Admin3PCODE,MATCH(N136,Tbl4_PCODE3,0),1,COUNTIF(Tbl4_PCODE3,N136),1),0)-1+MATCH(N136,Tbl4_PCODE3,0)-1,1)</f>
        <v>#N/A</v>
      </c>
      <c r="Q136" s="99" t="str">
        <f ca="1">IFERROR(VLOOKUP(P136,PCODE4:LATITUDE,2,FALSE),"")</f>
        <v/>
      </c>
      <c r="R136" s="99" t="str">
        <f ca="1">IFERROR(VLOOKUP(P136,PCODE4:LONGITUDE,3,FALSE),"")</f>
        <v/>
      </c>
      <c r="S136" s="100"/>
      <c r="T136" s="100"/>
      <c r="U136" s="100"/>
      <c r="V136" s="60" t="s">
        <v>36</v>
      </c>
      <c r="W136" s="99" t="str">
        <f>IFERROR(VLOOKUP(V136,ACTIVITIES:UNIT,2,FALSE)," ")</f>
        <v># de kits et d'enfants</v>
      </c>
      <c r="X136" s="99"/>
      <c r="Y136" s="98"/>
      <c r="Z136" s="101">
        <v>1550</v>
      </c>
      <c r="AA136" s="101">
        <v>1508</v>
      </c>
      <c r="AB136" s="101">
        <v>52.5</v>
      </c>
      <c r="AC136" s="101">
        <v>52.5</v>
      </c>
      <c r="AD136" s="101"/>
      <c r="AE136" s="102"/>
      <c r="AF136" s="36" t="s">
        <v>1330</v>
      </c>
      <c r="AG136" s="111">
        <v>42004</v>
      </c>
      <c r="AH136" s="111">
        <v>42368</v>
      </c>
      <c r="AI136" s="101"/>
    </row>
    <row r="137" spans="1:35" ht="15" customHeight="1">
      <c r="A137" s="97"/>
      <c r="B137" s="90">
        <v>42154</v>
      </c>
      <c r="C137" s="98" t="s">
        <v>1234</v>
      </c>
      <c r="D137" s="99" t="str">
        <f>IFERROR(VLOOKUP(C137,ORG_LIST:ACRO,2,FALSE)," ")</f>
        <v>AHADI-RDCongo</v>
      </c>
      <c r="E137" s="99" t="str">
        <f>IFERROR(VLOOKUP(C137,ORG_LIST:TYPEORG,3,FALSE)," ")</f>
        <v>ONG nationale</v>
      </c>
      <c r="F137" s="99" t="s">
        <v>5</v>
      </c>
      <c r="G137" s="98" t="s">
        <v>1234</v>
      </c>
      <c r="H137" s="37" t="s">
        <v>1182</v>
      </c>
      <c r="I137" s="100" t="s">
        <v>678</v>
      </c>
      <c r="J137" s="99" t="str">
        <f>INDEX(TblAdmin1[Admin1 PCODE],MATCH(I137,TblAdmin1[Admin1],0),1)</f>
        <v>CD71</v>
      </c>
      <c r="K137" s="100" t="s">
        <v>766</v>
      </c>
      <c r="L137" s="99" t="str">
        <f t="array" aca="1" ref="L137" ca="1">OFFSET(Tbl2_Name2,MATCH(K137,OFFSET(Tbl2_RegionPCODE,MATCH(J137,Tbl2_Pcode1,0),1,COUNTIF(Tbl2_Pcode1,J137),1),0)-1+MATCH(J137,Tbl2_Pcode1,0)-1,1)</f>
        <v>CD7105</v>
      </c>
      <c r="M137" s="100"/>
      <c r="N137" s="99" t="e">
        <f t="array" aca="1" ref="N137" ca="1">OFFSET(Tbl3_Name3,MATCH(M137,OFFSET(Tbl3_Admin2PCODE,MATCH(L137,Tbl3_Pcode2,0),1,COUNTIF(Tbl3_Pcode2,L137),1),0)-1+MATCH(L137,Tbl3_Pcode2,0)-1,1)</f>
        <v>#N/A</v>
      </c>
      <c r="O137" s="98"/>
      <c r="P137" s="99" t="e">
        <f t="array" aca="1" ref="P137" ca="1">OFFSET(Tbl4_Name4,MATCH(O137,OFFSET(Tbl4_Admin3PCODE,MATCH(N137,Tbl4_PCODE3,0),1,COUNTIF(Tbl4_PCODE3,N137),1),0)-1+MATCH(N137,Tbl4_PCODE3,0)-1,1)</f>
        <v>#N/A</v>
      </c>
      <c r="Q137" s="99" t="str">
        <f ca="1">IFERROR(VLOOKUP(P137,PCODE4:LATITUDE,2,FALSE),"")</f>
        <v/>
      </c>
      <c r="R137" s="99" t="str">
        <f ca="1">IFERROR(VLOOKUP(P137,PCODE4:LONGITUDE,3,FALSE),"")</f>
        <v/>
      </c>
      <c r="S137" s="100"/>
      <c r="T137" s="100"/>
      <c r="U137" s="100"/>
      <c r="V137" s="60" t="s">
        <v>36</v>
      </c>
      <c r="W137" s="99" t="str">
        <f>IFERROR(VLOOKUP(V137,ACTIVITIES:UNIT,2,FALSE)," ")</f>
        <v># de kits et d'enfants</v>
      </c>
      <c r="X137" s="99"/>
      <c r="Y137" s="98"/>
      <c r="Z137" s="101">
        <v>2200</v>
      </c>
      <c r="AA137" s="101">
        <v>2176</v>
      </c>
      <c r="AB137" s="101">
        <v>35</v>
      </c>
      <c r="AC137" s="101">
        <v>35</v>
      </c>
      <c r="AD137" s="101"/>
      <c r="AE137" s="102"/>
      <c r="AF137" s="36" t="s">
        <v>1330</v>
      </c>
      <c r="AG137" s="111">
        <v>42004</v>
      </c>
      <c r="AH137" s="111">
        <v>42368</v>
      </c>
      <c r="AI137" s="101"/>
    </row>
    <row r="138" spans="1:35" ht="15" customHeight="1">
      <c r="A138" s="97"/>
      <c r="B138" s="90">
        <v>42154</v>
      </c>
      <c r="C138" s="98" t="s">
        <v>1234</v>
      </c>
      <c r="D138" s="99" t="str">
        <f>IFERROR(VLOOKUP(C138,ORG_LIST:ACRO,2,FALSE)," ")</f>
        <v>AHADI-RDCongo</v>
      </c>
      <c r="E138" s="99" t="str">
        <f>IFERROR(VLOOKUP(C138,ORG_LIST:TYPEORG,3,FALSE)," ")</f>
        <v>ONG nationale</v>
      </c>
      <c r="F138" s="99" t="s">
        <v>5</v>
      </c>
      <c r="G138" s="98" t="s">
        <v>1234</v>
      </c>
      <c r="H138" s="37" t="s">
        <v>1182</v>
      </c>
      <c r="I138" s="100" t="s">
        <v>678</v>
      </c>
      <c r="J138" s="99" t="str">
        <f>INDEX(TblAdmin1[Admin1 PCODE],MATCH(I138,TblAdmin1[Admin1],0),1)</f>
        <v>CD71</v>
      </c>
      <c r="K138" s="100" t="s">
        <v>766</v>
      </c>
      <c r="L138" s="99" t="str">
        <f t="array" aca="1" ref="L138" ca="1">OFFSET(Tbl2_Name2,MATCH(K138,OFFSET(Tbl2_RegionPCODE,MATCH(J138,Tbl2_Pcode1,0),1,COUNTIF(Tbl2_Pcode1,J138),1),0)-1+MATCH(J138,Tbl2_Pcode1,0)-1,1)</f>
        <v>CD7105</v>
      </c>
      <c r="M138" s="100"/>
      <c r="N138" s="99" t="e">
        <f t="array" aca="1" ref="N138" ca="1">OFFSET(Tbl3_Name3,MATCH(M138,OFFSET(Tbl3_Admin2PCODE,MATCH(L138,Tbl3_Pcode2,0),1,COUNTIF(Tbl3_Pcode2,L138),1),0)-1+MATCH(L138,Tbl3_Pcode2,0)-1,1)</f>
        <v>#N/A</v>
      </c>
      <c r="O138" s="98"/>
      <c r="P138" s="99" t="e">
        <f t="array" aca="1" ref="P138" ca="1">OFFSET(Tbl4_Name4,MATCH(O138,OFFSET(Tbl4_Admin3PCODE,MATCH(N138,Tbl4_PCODE3,0),1,COUNTIF(Tbl4_PCODE3,N138),1),0)-1+MATCH(N138,Tbl4_PCODE3,0)-1,1)</f>
        <v>#N/A</v>
      </c>
      <c r="Q138" s="99" t="str">
        <f ca="1">IFERROR(VLOOKUP(P138,PCODE4:LATITUDE,2,FALSE),"")</f>
        <v/>
      </c>
      <c r="R138" s="99" t="str">
        <f ca="1">IFERROR(VLOOKUP(P138,PCODE4:LONGITUDE,3,FALSE),"")</f>
        <v/>
      </c>
      <c r="S138" s="100"/>
      <c r="T138" s="100"/>
      <c r="U138" s="100"/>
      <c r="V138" s="60" t="s">
        <v>36</v>
      </c>
      <c r="W138" s="99" t="str">
        <f>IFERROR(VLOOKUP(V138,ACTIVITIES:UNIT,2,FALSE)," ")</f>
        <v># de kits et d'enfants</v>
      </c>
      <c r="X138" s="99"/>
      <c r="Y138" s="98"/>
      <c r="Z138" s="101">
        <v>1500</v>
      </c>
      <c r="AA138" s="101">
        <v>1327</v>
      </c>
      <c r="AB138" s="101">
        <v>35</v>
      </c>
      <c r="AC138" s="101">
        <v>35</v>
      </c>
      <c r="AD138" s="101"/>
      <c r="AE138" s="102"/>
      <c r="AF138" s="36" t="s">
        <v>1330</v>
      </c>
      <c r="AG138" s="111">
        <v>42004</v>
      </c>
      <c r="AH138" s="111">
        <v>42368</v>
      </c>
      <c r="AI138" s="101"/>
    </row>
    <row r="139" spans="1:35" ht="15" customHeight="1">
      <c r="A139" s="97"/>
      <c r="B139" s="90">
        <v>42154</v>
      </c>
      <c r="C139" s="98" t="s">
        <v>1234</v>
      </c>
      <c r="D139" s="99" t="str">
        <f>IFERROR(VLOOKUP(C139,ORG_LIST:ACRO,2,FALSE)," ")</f>
        <v>AHADI-RDCongo</v>
      </c>
      <c r="E139" s="99" t="str">
        <f>IFERROR(VLOOKUP(C139,ORG_LIST:TYPEORG,3,FALSE)," ")</f>
        <v>ONG nationale</v>
      </c>
      <c r="F139" s="99" t="s">
        <v>5</v>
      </c>
      <c r="G139" s="98" t="s">
        <v>1234</v>
      </c>
      <c r="H139" s="37" t="s">
        <v>1337</v>
      </c>
      <c r="I139" s="100" t="s">
        <v>678</v>
      </c>
      <c r="J139" s="99" t="str">
        <f>INDEX(TblAdmin1[Admin1 PCODE],MATCH(I139,TblAdmin1[Admin1],0),1)</f>
        <v>CD71</v>
      </c>
      <c r="K139" s="100" t="s">
        <v>766</v>
      </c>
      <c r="L139" s="99" t="str">
        <f t="array" aca="1" ref="L139" ca="1">OFFSET(Tbl2_Name2,MATCH(K139,OFFSET(Tbl2_RegionPCODE,MATCH(J139,Tbl2_Pcode1,0),1,COUNTIF(Tbl2_Pcode1,J139),1),0)-1+MATCH(J139,Tbl2_Pcode1,0)-1,1)</f>
        <v>CD7105</v>
      </c>
      <c r="M139" s="100"/>
      <c r="N139" s="99" t="e">
        <f t="array" aca="1" ref="N139" ca="1">OFFSET(Tbl3_Name3,MATCH(M139,OFFSET(Tbl3_Admin2PCODE,MATCH(L139,Tbl3_Pcode2,0),1,COUNTIF(Tbl3_Pcode2,L139),1),0)-1+MATCH(L139,Tbl3_Pcode2,0)-1,1)</f>
        <v>#N/A</v>
      </c>
      <c r="O139" s="98"/>
      <c r="P139" s="99" t="e">
        <f t="array" aca="1" ref="P139" ca="1">OFFSET(Tbl4_Name4,MATCH(O139,OFFSET(Tbl4_Admin3PCODE,MATCH(N139,Tbl4_PCODE3,0),1,COUNTIF(Tbl4_PCODE3,N139),1),0)-1+MATCH(N139,Tbl4_PCODE3,0)-1,1)</f>
        <v>#N/A</v>
      </c>
      <c r="Q139" s="99" t="str">
        <f ca="1">IFERROR(VLOOKUP(P139,PCODE4:LATITUDE,2,FALSE),"")</f>
        <v/>
      </c>
      <c r="R139" s="99" t="str">
        <f ca="1">IFERROR(VLOOKUP(P139,PCODE4:LONGITUDE,3,FALSE),"")</f>
        <v/>
      </c>
      <c r="S139" s="100"/>
      <c r="T139" s="100"/>
      <c r="U139" s="100"/>
      <c r="V139" s="60" t="s">
        <v>36</v>
      </c>
      <c r="W139" s="99" t="str">
        <f>IFERROR(VLOOKUP(V139,ACTIVITIES:UNIT,2,FALSE)," ")</f>
        <v># de kits et d'enfants</v>
      </c>
      <c r="X139" s="99"/>
      <c r="Y139" s="98"/>
      <c r="Z139" s="101">
        <v>200</v>
      </c>
      <c r="AA139" s="101">
        <v>117</v>
      </c>
      <c r="AB139" s="101">
        <v>52.5</v>
      </c>
      <c r="AC139" s="101">
        <v>52.5</v>
      </c>
      <c r="AD139" s="101"/>
      <c r="AE139" s="102"/>
      <c r="AF139" s="36" t="s">
        <v>1330</v>
      </c>
      <c r="AG139" s="111">
        <v>42004</v>
      </c>
      <c r="AH139" s="111">
        <v>42368</v>
      </c>
      <c r="AI139" s="101"/>
    </row>
    <row r="140" spans="1:35" ht="15" customHeight="1">
      <c r="A140" s="97"/>
      <c r="B140" s="90">
        <v>42154</v>
      </c>
      <c r="C140" s="98" t="s">
        <v>1234</v>
      </c>
      <c r="D140" s="99" t="str">
        <f>IFERROR(VLOOKUP(C140,ORG_LIST:ACRO,2,FALSE)," ")</f>
        <v>AHADI-RDCongo</v>
      </c>
      <c r="E140" s="99" t="str">
        <f>IFERROR(VLOOKUP(C140,ORG_LIST:TYPEORG,3,FALSE)," ")</f>
        <v>ONG nationale</v>
      </c>
      <c r="F140" s="99" t="s">
        <v>5</v>
      </c>
      <c r="G140" s="98" t="s">
        <v>1234</v>
      </c>
      <c r="H140" s="37" t="s">
        <v>1337</v>
      </c>
      <c r="I140" s="100" t="s">
        <v>678</v>
      </c>
      <c r="J140" s="99" t="str">
        <f>INDEX(TblAdmin1[Admin1 PCODE],MATCH(I140,TblAdmin1[Admin1],0),1)</f>
        <v>CD71</v>
      </c>
      <c r="K140" s="100" t="s">
        <v>768</v>
      </c>
      <c r="L140" s="99" t="str">
        <f t="array" aca="1" ref="L140" ca="1">OFFSET(Tbl2_Name2,MATCH(K140,OFFSET(Tbl2_RegionPCODE,MATCH(J140,Tbl2_Pcode1,0),1,COUNTIF(Tbl2_Pcode1,J140),1),0)-1+MATCH(J140,Tbl2_Pcode1,0)-1,1)</f>
        <v>CD7107</v>
      </c>
      <c r="M140" s="100"/>
      <c r="N140" s="99" t="e">
        <f t="array" aca="1" ref="N140" ca="1">OFFSET(Tbl3_Name3,MATCH(M140,OFFSET(Tbl3_Admin2PCODE,MATCH(L140,Tbl3_Pcode2,0),1,COUNTIF(Tbl3_Pcode2,L140),1),0)-1+MATCH(L140,Tbl3_Pcode2,0)-1,1)</f>
        <v>#N/A</v>
      </c>
      <c r="O140" s="98"/>
      <c r="P140" s="99" t="e">
        <f t="array" aca="1" ref="P140" ca="1">OFFSET(Tbl4_Name4,MATCH(O140,OFFSET(Tbl4_Admin3PCODE,MATCH(N140,Tbl4_PCODE3,0),1,COUNTIF(Tbl4_PCODE3,N140),1),0)-1+MATCH(N140,Tbl4_PCODE3,0)-1,1)</f>
        <v>#N/A</v>
      </c>
      <c r="Q140" s="99" t="str">
        <f ca="1">IFERROR(VLOOKUP(P140,PCODE4:LATITUDE,2,FALSE),"")</f>
        <v/>
      </c>
      <c r="R140" s="99" t="str">
        <f ca="1">IFERROR(VLOOKUP(P140,PCODE4:LONGITUDE,3,FALSE),"")</f>
        <v/>
      </c>
      <c r="S140" s="100"/>
      <c r="T140" s="100"/>
      <c r="U140" s="100"/>
      <c r="V140" s="60" t="s">
        <v>36</v>
      </c>
      <c r="W140" s="99" t="str">
        <f>IFERROR(VLOOKUP(V140,ACTIVITIES:UNIT,2,FALSE)," ")</f>
        <v># de kits et d'enfants</v>
      </c>
      <c r="X140" s="99"/>
      <c r="Y140" s="98"/>
      <c r="Z140" s="101">
        <v>1500</v>
      </c>
      <c r="AA140" s="101">
        <v>1364</v>
      </c>
      <c r="AB140" s="101">
        <v>35</v>
      </c>
      <c r="AC140" s="101">
        <v>35</v>
      </c>
      <c r="AD140" s="101"/>
      <c r="AE140" s="102"/>
      <c r="AF140" s="36" t="s">
        <v>1330</v>
      </c>
      <c r="AG140" s="111">
        <v>42004</v>
      </c>
      <c r="AH140" s="111">
        <v>42368</v>
      </c>
      <c r="AI140" s="101"/>
    </row>
    <row r="141" spans="1:35" ht="15" customHeight="1">
      <c r="A141" s="97"/>
      <c r="B141" s="90">
        <v>42154</v>
      </c>
      <c r="C141" s="98" t="s">
        <v>1234</v>
      </c>
      <c r="D141" s="99" t="str">
        <f>IFERROR(VLOOKUP(C141,ORG_LIST:ACRO,2,FALSE)," ")</f>
        <v>AHADI-RDCongo</v>
      </c>
      <c r="E141" s="99" t="str">
        <f>IFERROR(VLOOKUP(C141,ORG_LIST:TYPEORG,3,FALSE)," ")</f>
        <v>ONG nationale</v>
      </c>
      <c r="F141" s="99" t="s">
        <v>5</v>
      </c>
      <c r="G141" s="98" t="s">
        <v>1234</v>
      </c>
      <c r="H141" s="37" t="s">
        <v>1337</v>
      </c>
      <c r="I141" s="100" t="s">
        <v>678</v>
      </c>
      <c r="J141" s="99" t="str">
        <f>INDEX(TblAdmin1[Admin1 PCODE],MATCH(I141,TblAdmin1[Admin1],0),1)</f>
        <v>CD71</v>
      </c>
      <c r="K141" s="100" t="s">
        <v>768</v>
      </c>
      <c r="L141" s="99" t="str">
        <f t="array" aca="1" ref="L141" ca="1">OFFSET(Tbl2_Name2,MATCH(K141,OFFSET(Tbl2_RegionPCODE,MATCH(J141,Tbl2_Pcode1,0),1,COUNTIF(Tbl2_Pcode1,J141),1),0)-1+MATCH(J141,Tbl2_Pcode1,0)-1,1)</f>
        <v>CD7107</v>
      </c>
      <c r="M141" s="100"/>
      <c r="N141" s="99" t="e">
        <f t="array" aca="1" ref="N141" ca="1">OFFSET(Tbl3_Name3,MATCH(M141,OFFSET(Tbl3_Admin2PCODE,MATCH(L141,Tbl3_Pcode2,0),1,COUNTIF(Tbl3_Pcode2,L141),1),0)-1+MATCH(L141,Tbl3_Pcode2,0)-1,1)</f>
        <v>#N/A</v>
      </c>
      <c r="O141" s="98"/>
      <c r="P141" s="99" t="e">
        <f t="array" aca="1" ref="P141" ca="1">OFFSET(Tbl4_Name4,MATCH(O141,OFFSET(Tbl4_Admin3PCODE,MATCH(N141,Tbl4_PCODE3,0),1,COUNTIF(Tbl4_PCODE3,N141),1),0)-1+MATCH(N141,Tbl4_PCODE3,0)-1,1)</f>
        <v>#N/A</v>
      </c>
      <c r="Q141" s="99" t="str">
        <f ca="1">IFERROR(VLOOKUP(P141,PCODE4:LATITUDE,2,FALSE),"")</f>
        <v/>
      </c>
      <c r="R141" s="99" t="str">
        <f ca="1">IFERROR(VLOOKUP(P141,PCODE4:LONGITUDE,3,FALSE),"")</f>
        <v/>
      </c>
      <c r="S141" s="100"/>
      <c r="T141" s="100"/>
      <c r="U141" s="100"/>
      <c r="V141" s="60" t="s">
        <v>36</v>
      </c>
      <c r="W141" s="99" t="str">
        <f>IFERROR(VLOOKUP(V141,ACTIVITIES:UNIT,2,FALSE)," ")</f>
        <v># de kits et d'enfants</v>
      </c>
      <c r="X141" s="99"/>
      <c r="Y141" s="98"/>
      <c r="Z141" s="101">
        <v>1000</v>
      </c>
      <c r="AA141" s="101">
        <v>923</v>
      </c>
      <c r="AB141" s="101">
        <v>52.5</v>
      </c>
      <c r="AC141" s="101">
        <v>52.5</v>
      </c>
      <c r="AD141" s="101"/>
      <c r="AE141" s="102"/>
      <c r="AF141" s="36" t="s">
        <v>1330</v>
      </c>
      <c r="AG141" s="111">
        <v>42004</v>
      </c>
      <c r="AH141" s="111">
        <v>42368</v>
      </c>
      <c r="AI141" s="101"/>
    </row>
    <row r="142" spans="1:35" ht="15" customHeight="1">
      <c r="A142" s="97"/>
      <c r="B142" s="90">
        <v>42154</v>
      </c>
      <c r="C142" s="98" t="s">
        <v>1234</v>
      </c>
      <c r="D142" s="99" t="str">
        <f>IFERROR(VLOOKUP(C142,ORG_LIST:ACRO,2,FALSE)," ")</f>
        <v>AHADI-RDCongo</v>
      </c>
      <c r="E142" s="99" t="str">
        <f>IFERROR(VLOOKUP(C142,ORG_LIST:TYPEORG,3,FALSE)," ")</f>
        <v>ONG nationale</v>
      </c>
      <c r="F142" s="99" t="s">
        <v>5</v>
      </c>
      <c r="G142" s="98" t="s">
        <v>1234</v>
      </c>
      <c r="H142" s="37" t="s">
        <v>1337</v>
      </c>
      <c r="I142" s="100" t="s">
        <v>678</v>
      </c>
      <c r="J142" s="99" t="str">
        <f>INDEX(TblAdmin1[Admin1 PCODE],MATCH(I142,TblAdmin1[Admin1],0),1)</f>
        <v>CD71</v>
      </c>
      <c r="K142" s="100" t="s">
        <v>768</v>
      </c>
      <c r="L142" s="99" t="str">
        <f t="array" aca="1" ref="L142" ca="1">OFFSET(Tbl2_Name2,MATCH(K142,OFFSET(Tbl2_RegionPCODE,MATCH(J142,Tbl2_Pcode1,0),1,COUNTIF(Tbl2_Pcode1,J142),1),0)-1+MATCH(J142,Tbl2_Pcode1,0)-1,1)</f>
        <v>CD7107</v>
      </c>
      <c r="M142" s="100"/>
      <c r="N142" s="99" t="e">
        <f t="array" aca="1" ref="N142" ca="1">OFFSET(Tbl3_Name3,MATCH(M142,OFFSET(Tbl3_Admin2PCODE,MATCH(L142,Tbl3_Pcode2,0),1,COUNTIF(Tbl3_Pcode2,L142),1),0)-1+MATCH(L142,Tbl3_Pcode2,0)-1,1)</f>
        <v>#N/A</v>
      </c>
      <c r="O142" s="98"/>
      <c r="P142" s="99" t="e">
        <f t="array" aca="1" ref="P142" ca="1">OFFSET(Tbl4_Name4,MATCH(O142,OFFSET(Tbl4_Admin3PCODE,MATCH(N142,Tbl4_PCODE3,0),1,COUNTIF(Tbl4_PCODE3,N142),1),0)-1+MATCH(N142,Tbl4_PCODE3,0)-1,1)</f>
        <v>#N/A</v>
      </c>
      <c r="Q142" s="99" t="str">
        <f ca="1">IFERROR(VLOOKUP(P142,PCODE4:LATITUDE,2,FALSE),"")</f>
        <v/>
      </c>
      <c r="R142" s="99" t="str">
        <f ca="1">IFERROR(VLOOKUP(P142,PCODE4:LONGITUDE,3,FALSE),"")</f>
        <v/>
      </c>
      <c r="S142" s="100"/>
      <c r="T142" s="100"/>
      <c r="U142" s="100"/>
      <c r="V142" s="60" t="s">
        <v>36</v>
      </c>
      <c r="W142" s="99" t="str">
        <f>IFERROR(VLOOKUP(V142,ACTIVITIES:UNIT,2,FALSE)," ")</f>
        <v># de kits et d'enfants</v>
      </c>
      <c r="X142" s="99"/>
      <c r="Y142" s="98"/>
      <c r="Z142" s="101">
        <v>6500</v>
      </c>
      <c r="AA142" s="101">
        <v>6436</v>
      </c>
      <c r="AB142" s="101">
        <v>70</v>
      </c>
      <c r="AC142" s="101">
        <v>70</v>
      </c>
      <c r="AD142" s="101"/>
      <c r="AE142" s="102"/>
      <c r="AF142" s="36" t="s">
        <v>1330</v>
      </c>
      <c r="AG142" s="111">
        <v>42004</v>
      </c>
      <c r="AH142" s="111">
        <v>42368</v>
      </c>
      <c r="AI142" s="101"/>
    </row>
    <row r="143" spans="1:35" ht="15" customHeight="1">
      <c r="A143" s="97"/>
      <c r="B143" s="90">
        <v>42154</v>
      </c>
      <c r="C143" s="98" t="s">
        <v>1234</v>
      </c>
      <c r="D143" s="99" t="str">
        <f>IFERROR(VLOOKUP(C143,ORG_LIST:ACRO,2,FALSE)," ")</f>
        <v>AHADI-RDCongo</v>
      </c>
      <c r="E143" s="99" t="str">
        <f>IFERROR(VLOOKUP(C143,ORG_LIST:TYPEORG,3,FALSE)," ")</f>
        <v>ONG nationale</v>
      </c>
      <c r="F143" s="99" t="s">
        <v>5</v>
      </c>
      <c r="G143" s="98" t="s">
        <v>1234</v>
      </c>
      <c r="H143" s="37" t="s">
        <v>1337</v>
      </c>
      <c r="I143" s="100" t="s">
        <v>678</v>
      </c>
      <c r="J143" s="99" t="str">
        <f>INDEX(TblAdmin1[Admin1 PCODE],MATCH(I143,TblAdmin1[Admin1],0),1)</f>
        <v>CD71</v>
      </c>
      <c r="K143" s="100" t="s">
        <v>768</v>
      </c>
      <c r="L143" s="99" t="str">
        <f t="array" aca="1" ref="L143" ca="1">OFFSET(Tbl2_Name2,MATCH(K143,OFFSET(Tbl2_RegionPCODE,MATCH(J143,Tbl2_Pcode1,0),1,COUNTIF(Tbl2_Pcode1,J143),1),0)-1+MATCH(J143,Tbl2_Pcode1,0)-1,1)</f>
        <v>CD7107</v>
      </c>
      <c r="M143" s="100"/>
      <c r="N143" s="99" t="e">
        <f t="array" aca="1" ref="N143" ca="1">OFFSET(Tbl3_Name3,MATCH(M143,OFFSET(Tbl3_Admin2PCODE,MATCH(L143,Tbl3_Pcode2,0),1,COUNTIF(Tbl3_Pcode2,L143),1),0)-1+MATCH(L143,Tbl3_Pcode2,0)-1,1)</f>
        <v>#N/A</v>
      </c>
      <c r="O143" s="98"/>
      <c r="P143" s="99" t="e">
        <f t="array" aca="1" ref="P143" ca="1">OFFSET(Tbl4_Name4,MATCH(O143,OFFSET(Tbl4_Admin3PCODE,MATCH(N143,Tbl4_PCODE3,0),1,COUNTIF(Tbl4_PCODE3,N143),1),0)-1+MATCH(N143,Tbl4_PCODE3,0)-1,1)</f>
        <v>#N/A</v>
      </c>
      <c r="Q143" s="99" t="str">
        <f ca="1">IFERROR(VLOOKUP(P143,PCODE4:LATITUDE,2,FALSE),"")</f>
        <v/>
      </c>
      <c r="R143" s="99" t="str">
        <f ca="1">IFERROR(VLOOKUP(P143,PCODE4:LONGITUDE,3,FALSE),"")</f>
        <v/>
      </c>
      <c r="S143" s="100"/>
      <c r="T143" s="100"/>
      <c r="U143" s="100"/>
      <c r="V143" s="60" t="s">
        <v>36</v>
      </c>
      <c r="W143" s="99" t="str">
        <f>IFERROR(VLOOKUP(V143,ACTIVITIES:UNIT,2,FALSE)," ")</f>
        <v># de kits et d'enfants</v>
      </c>
      <c r="X143" s="99"/>
      <c r="Y143" s="98"/>
      <c r="Z143" s="101">
        <v>800</v>
      </c>
      <c r="AA143" s="101">
        <v>743</v>
      </c>
      <c r="AB143" s="101">
        <v>35</v>
      </c>
      <c r="AC143" s="101">
        <v>35</v>
      </c>
      <c r="AD143" s="101"/>
      <c r="AE143" s="102"/>
      <c r="AF143" s="36" t="s">
        <v>1330</v>
      </c>
      <c r="AG143" s="111">
        <v>42004</v>
      </c>
      <c r="AH143" s="111">
        <v>42368</v>
      </c>
      <c r="AI143" s="101"/>
    </row>
    <row r="144" spans="1:35" ht="15" customHeight="1">
      <c r="A144" s="97"/>
      <c r="B144" s="90">
        <v>42154</v>
      </c>
      <c r="C144" s="98" t="s">
        <v>1234</v>
      </c>
      <c r="D144" s="99" t="str">
        <f>IFERROR(VLOOKUP(C144,ORG_LIST:ACRO,2,FALSE)," ")</f>
        <v>AHADI-RDCongo</v>
      </c>
      <c r="E144" s="99" t="str">
        <f>IFERROR(VLOOKUP(C144,ORG_LIST:TYPEORG,3,FALSE)," ")</f>
        <v>ONG nationale</v>
      </c>
      <c r="F144" s="99" t="s">
        <v>5</v>
      </c>
      <c r="G144" s="98" t="s">
        <v>1234</v>
      </c>
      <c r="H144" s="37" t="s">
        <v>1337</v>
      </c>
      <c r="I144" s="100" t="s">
        <v>678</v>
      </c>
      <c r="J144" s="99" t="str">
        <f>INDEX(TblAdmin1[Admin1 PCODE],MATCH(I144,TblAdmin1[Admin1],0),1)</f>
        <v>CD71</v>
      </c>
      <c r="K144" s="100" t="s">
        <v>768</v>
      </c>
      <c r="L144" s="99" t="str">
        <f t="array" aca="1" ref="L144" ca="1">OFFSET(Tbl2_Name2,MATCH(K144,OFFSET(Tbl2_RegionPCODE,MATCH(J144,Tbl2_Pcode1,0),1,COUNTIF(Tbl2_Pcode1,J144),1),0)-1+MATCH(J144,Tbl2_Pcode1,0)-1,1)</f>
        <v>CD7107</v>
      </c>
      <c r="M144" s="100"/>
      <c r="N144" s="99" t="e">
        <f t="array" aca="1" ref="N144" ca="1">OFFSET(Tbl3_Name3,MATCH(M144,OFFSET(Tbl3_Admin2PCODE,MATCH(L144,Tbl3_Pcode2,0),1,COUNTIF(Tbl3_Pcode2,L144),1),0)-1+MATCH(L144,Tbl3_Pcode2,0)-1,1)</f>
        <v>#N/A</v>
      </c>
      <c r="O144" s="98"/>
      <c r="P144" s="99" t="e">
        <f t="array" aca="1" ref="P144" ca="1">OFFSET(Tbl4_Name4,MATCH(O144,OFFSET(Tbl4_Admin3PCODE,MATCH(N144,Tbl4_PCODE3,0),1,COUNTIF(Tbl4_PCODE3,N144),1),0)-1+MATCH(N144,Tbl4_PCODE3,0)-1,1)</f>
        <v>#N/A</v>
      </c>
      <c r="Q144" s="99" t="str">
        <f ca="1">IFERROR(VLOOKUP(P144,PCODE4:LATITUDE,2,FALSE),"")</f>
        <v/>
      </c>
      <c r="R144" s="99" t="str">
        <f ca="1">IFERROR(VLOOKUP(P144,PCODE4:LONGITUDE,3,FALSE),"")</f>
        <v/>
      </c>
      <c r="S144" s="100"/>
      <c r="T144" s="100"/>
      <c r="U144" s="100"/>
      <c r="V144" s="60" t="s">
        <v>36</v>
      </c>
      <c r="W144" s="99" t="str">
        <f>IFERROR(VLOOKUP(V144,ACTIVITIES:UNIT,2,FALSE)," ")</f>
        <v># de kits et d'enfants</v>
      </c>
      <c r="X144" s="99"/>
      <c r="Y144" s="98"/>
      <c r="Z144" s="101">
        <v>1500</v>
      </c>
      <c r="AA144" s="101">
        <v>1415</v>
      </c>
      <c r="AB144" s="101">
        <v>35</v>
      </c>
      <c r="AC144" s="101">
        <v>35</v>
      </c>
      <c r="AD144" s="101"/>
      <c r="AE144" s="102"/>
      <c r="AF144" s="36" t="s">
        <v>1330</v>
      </c>
      <c r="AG144" s="111">
        <v>42004</v>
      </c>
      <c r="AH144" s="111">
        <v>42368</v>
      </c>
      <c r="AI144" s="101"/>
    </row>
    <row r="145" spans="1:35" ht="15" customHeight="1">
      <c r="A145" s="97"/>
      <c r="B145" s="90">
        <v>42154</v>
      </c>
      <c r="C145" s="98" t="s">
        <v>1234</v>
      </c>
      <c r="D145" s="99" t="str">
        <f>IFERROR(VLOOKUP(C145,ORG_LIST:ACRO,2,FALSE)," ")</f>
        <v>AHADI-RDCongo</v>
      </c>
      <c r="E145" s="99" t="str">
        <f>IFERROR(VLOOKUP(C145,ORG_LIST:TYPEORG,3,FALSE)," ")</f>
        <v>ONG nationale</v>
      </c>
      <c r="F145" s="99" t="s">
        <v>5</v>
      </c>
      <c r="G145" s="98" t="s">
        <v>1234</v>
      </c>
      <c r="H145" s="37" t="s">
        <v>1337</v>
      </c>
      <c r="I145" s="100" t="s">
        <v>678</v>
      </c>
      <c r="J145" s="99" t="str">
        <f>INDEX(TblAdmin1[Admin1 PCODE],MATCH(I145,TblAdmin1[Admin1],0),1)</f>
        <v>CD71</v>
      </c>
      <c r="K145" s="100" t="s">
        <v>774</v>
      </c>
      <c r="L145" s="99" t="str">
        <f t="array" aca="1" ref="L145" ca="1">OFFSET(Tbl2_Name2,MATCH(K145,OFFSET(Tbl2_RegionPCODE,MATCH(J145,Tbl2_Pcode1,0),1,COUNTIF(Tbl2_Pcode1,J145),1),0)-1+MATCH(J145,Tbl2_Pcode1,0)-1,1)</f>
        <v>CD7106</v>
      </c>
      <c r="M145" s="100"/>
      <c r="N145" s="99" t="e">
        <f t="array" aca="1" ref="N145" ca="1">OFFSET(Tbl3_Name3,MATCH(M145,OFFSET(Tbl3_Admin2PCODE,MATCH(L145,Tbl3_Pcode2,0),1,COUNTIF(Tbl3_Pcode2,L145),1),0)-1+MATCH(L145,Tbl3_Pcode2,0)-1,1)</f>
        <v>#N/A</v>
      </c>
      <c r="O145" s="98"/>
      <c r="P145" s="99" t="e">
        <f t="array" aca="1" ref="P145" ca="1">OFFSET(Tbl4_Name4,MATCH(O145,OFFSET(Tbl4_Admin3PCODE,MATCH(N145,Tbl4_PCODE3,0),1,COUNTIF(Tbl4_PCODE3,N145),1),0)-1+MATCH(N145,Tbl4_PCODE3,0)-1,1)</f>
        <v>#N/A</v>
      </c>
      <c r="Q145" s="99" t="str">
        <f ca="1">IFERROR(VLOOKUP(P145,PCODE4:LATITUDE,2,FALSE),"")</f>
        <v/>
      </c>
      <c r="R145" s="99" t="str">
        <f ca="1">IFERROR(VLOOKUP(P145,PCODE4:LONGITUDE,3,FALSE),"")</f>
        <v/>
      </c>
      <c r="S145" s="100"/>
      <c r="T145" s="100"/>
      <c r="U145" s="100"/>
      <c r="V145" s="60" t="s">
        <v>36</v>
      </c>
      <c r="W145" s="99" t="str">
        <f>IFERROR(VLOOKUP(V145,ACTIVITIES:UNIT,2,FALSE)," ")</f>
        <v># de kits et d'enfants</v>
      </c>
      <c r="X145" s="99"/>
      <c r="Y145" s="98"/>
      <c r="Z145" s="101">
        <v>1500</v>
      </c>
      <c r="AA145" s="101">
        <v>1491</v>
      </c>
      <c r="AB145" s="101">
        <v>35</v>
      </c>
      <c r="AC145" s="101">
        <v>35</v>
      </c>
      <c r="AD145" s="101"/>
      <c r="AE145" s="102"/>
      <c r="AF145" s="36" t="s">
        <v>1330</v>
      </c>
      <c r="AG145" s="111">
        <v>42004</v>
      </c>
      <c r="AH145" s="111">
        <v>42368</v>
      </c>
      <c r="AI145" s="101"/>
    </row>
    <row r="146" spans="1:35" ht="15" customHeight="1">
      <c r="A146" s="97"/>
      <c r="B146" s="90">
        <v>42154</v>
      </c>
      <c r="C146" s="98" t="s">
        <v>1234</v>
      </c>
      <c r="D146" s="99" t="str">
        <f>IFERROR(VLOOKUP(C146,ORG_LIST:ACRO,2,FALSE)," ")</f>
        <v>AHADI-RDCongo</v>
      </c>
      <c r="E146" s="99" t="str">
        <f>IFERROR(VLOOKUP(C146,ORG_LIST:TYPEORG,3,FALSE)," ")</f>
        <v>ONG nationale</v>
      </c>
      <c r="F146" s="99" t="s">
        <v>5</v>
      </c>
      <c r="G146" s="98" t="s">
        <v>1234</v>
      </c>
      <c r="H146" s="37" t="s">
        <v>1337</v>
      </c>
      <c r="I146" s="100" t="s">
        <v>678</v>
      </c>
      <c r="J146" s="99" t="str">
        <f>INDEX(TblAdmin1[Admin1 PCODE],MATCH(I146,TblAdmin1[Admin1],0),1)</f>
        <v>CD71</v>
      </c>
      <c r="K146" s="100" t="s">
        <v>774</v>
      </c>
      <c r="L146" s="99" t="str">
        <f t="array" aca="1" ref="L146" ca="1">OFFSET(Tbl2_Name2,MATCH(K146,OFFSET(Tbl2_RegionPCODE,MATCH(J146,Tbl2_Pcode1,0),1,COUNTIF(Tbl2_Pcode1,J146),1),0)-1+MATCH(J146,Tbl2_Pcode1,0)-1,1)</f>
        <v>CD7106</v>
      </c>
      <c r="M146" s="100"/>
      <c r="N146" s="99" t="e">
        <f t="array" aca="1" ref="N146" ca="1">OFFSET(Tbl3_Name3,MATCH(M146,OFFSET(Tbl3_Admin2PCODE,MATCH(L146,Tbl3_Pcode2,0),1,COUNTIF(Tbl3_Pcode2,L146),1),0)-1+MATCH(L146,Tbl3_Pcode2,0)-1,1)</f>
        <v>#N/A</v>
      </c>
      <c r="O146" s="98"/>
      <c r="P146" s="99" t="e">
        <f t="array" aca="1" ref="P146" ca="1">OFFSET(Tbl4_Name4,MATCH(O146,OFFSET(Tbl4_Admin3PCODE,MATCH(N146,Tbl4_PCODE3,0),1,COUNTIF(Tbl4_PCODE3,N146),1),0)-1+MATCH(N146,Tbl4_PCODE3,0)-1,1)</f>
        <v>#N/A</v>
      </c>
      <c r="Q146" s="99" t="str">
        <f ca="1">IFERROR(VLOOKUP(P146,PCODE4:LATITUDE,2,FALSE),"")</f>
        <v/>
      </c>
      <c r="R146" s="99" t="str">
        <f ca="1">IFERROR(VLOOKUP(P146,PCODE4:LONGITUDE,3,FALSE),"")</f>
        <v/>
      </c>
      <c r="S146" s="100"/>
      <c r="T146" s="100"/>
      <c r="U146" s="100"/>
      <c r="V146" s="60" t="s">
        <v>36</v>
      </c>
      <c r="W146" s="99" t="str">
        <f>IFERROR(VLOOKUP(V146,ACTIVITIES:UNIT,2,FALSE)," ")</f>
        <v># de kits et d'enfants</v>
      </c>
      <c r="X146" s="99"/>
      <c r="Y146" s="98"/>
      <c r="Z146" s="101">
        <v>1500</v>
      </c>
      <c r="AA146" s="101">
        <v>1422</v>
      </c>
      <c r="AB146" s="101">
        <v>70</v>
      </c>
      <c r="AC146" s="101">
        <v>70</v>
      </c>
      <c r="AD146" s="101"/>
      <c r="AE146" s="102"/>
      <c r="AF146" s="36" t="s">
        <v>1330</v>
      </c>
      <c r="AG146" s="111">
        <v>42004</v>
      </c>
      <c r="AH146" s="111">
        <v>42368</v>
      </c>
      <c r="AI146" s="101"/>
    </row>
    <row r="147" spans="1:35" ht="15" customHeight="1">
      <c r="A147" s="97"/>
      <c r="B147" s="90">
        <v>42154</v>
      </c>
      <c r="C147" s="98" t="s">
        <v>1234</v>
      </c>
      <c r="D147" s="99" t="str">
        <f>IFERROR(VLOOKUP(C147,ORG_LIST:ACRO,2,FALSE)," ")</f>
        <v>AHADI-RDCongo</v>
      </c>
      <c r="E147" s="99" t="str">
        <f>IFERROR(VLOOKUP(C147,ORG_LIST:TYPEORG,3,FALSE)," ")</f>
        <v>ONG nationale</v>
      </c>
      <c r="F147" s="99" t="s">
        <v>5</v>
      </c>
      <c r="G147" s="98" t="s">
        <v>1234</v>
      </c>
      <c r="H147" s="37" t="s">
        <v>1337</v>
      </c>
      <c r="I147" s="100" t="s">
        <v>678</v>
      </c>
      <c r="J147" s="99" t="str">
        <f>INDEX(TblAdmin1[Admin1 PCODE],MATCH(I147,TblAdmin1[Admin1],0),1)</f>
        <v>CD71</v>
      </c>
      <c r="K147" s="100" t="s">
        <v>774</v>
      </c>
      <c r="L147" s="99" t="str">
        <f t="array" aca="1" ref="L147" ca="1">OFFSET(Tbl2_Name2,MATCH(K147,OFFSET(Tbl2_RegionPCODE,MATCH(J147,Tbl2_Pcode1,0),1,COUNTIF(Tbl2_Pcode1,J147),1),0)-1+MATCH(J147,Tbl2_Pcode1,0)-1,1)</f>
        <v>CD7106</v>
      </c>
      <c r="M147" s="100"/>
      <c r="N147" s="99" t="e">
        <f t="array" aca="1" ref="N147" ca="1">OFFSET(Tbl3_Name3,MATCH(M147,OFFSET(Tbl3_Admin2PCODE,MATCH(L147,Tbl3_Pcode2,0),1,COUNTIF(Tbl3_Pcode2,L147),1),0)-1+MATCH(L147,Tbl3_Pcode2,0)-1,1)</f>
        <v>#N/A</v>
      </c>
      <c r="O147" s="98"/>
      <c r="P147" s="99" t="e">
        <f t="array" aca="1" ref="P147" ca="1">OFFSET(Tbl4_Name4,MATCH(O147,OFFSET(Tbl4_Admin3PCODE,MATCH(N147,Tbl4_PCODE3,0),1,COUNTIF(Tbl4_PCODE3,N147),1),0)-1+MATCH(N147,Tbl4_PCODE3,0)-1,1)</f>
        <v>#N/A</v>
      </c>
      <c r="Q147" s="99" t="str">
        <f ca="1">IFERROR(VLOOKUP(P147,PCODE4:LATITUDE,2,FALSE),"")</f>
        <v/>
      </c>
      <c r="R147" s="99" t="str">
        <f ca="1">IFERROR(VLOOKUP(P147,PCODE4:LONGITUDE,3,FALSE),"")</f>
        <v/>
      </c>
      <c r="S147" s="100"/>
      <c r="T147" s="100"/>
      <c r="U147" s="100"/>
      <c r="V147" s="60" t="s">
        <v>36</v>
      </c>
      <c r="W147" s="99" t="str">
        <f>IFERROR(VLOOKUP(V147,ACTIVITIES:UNIT,2,FALSE)," ")</f>
        <v># de kits et d'enfants</v>
      </c>
      <c r="X147" s="99"/>
      <c r="Y147" s="98"/>
      <c r="Z147" s="101">
        <v>300</v>
      </c>
      <c r="AA147" s="101">
        <v>246</v>
      </c>
      <c r="AB147" s="101">
        <v>70</v>
      </c>
      <c r="AC147" s="101">
        <v>70</v>
      </c>
      <c r="AD147" s="101"/>
      <c r="AE147" s="102"/>
      <c r="AF147" s="36" t="s">
        <v>1330</v>
      </c>
      <c r="AG147" s="111">
        <v>42004</v>
      </c>
      <c r="AH147" s="111">
        <v>42368</v>
      </c>
      <c r="AI147" s="101"/>
    </row>
    <row r="148" spans="1:35" ht="15" customHeight="1">
      <c r="A148" s="97"/>
      <c r="B148" s="90">
        <v>42154</v>
      </c>
      <c r="C148" s="98" t="s">
        <v>1234</v>
      </c>
      <c r="D148" s="99" t="str">
        <f>IFERROR(VLOOKUP(C148,ORG_LIST:ACRO,2,FALSE)," ")</f>
        <v>AHADI-RDCongo</v>
      </c>
      <c r="E148" s="99" t="str">
        <f>IFERROR(VLOOKUP(C148,ORG_LIST:TYPEORG,3,FALSE)," ")</f>
        <v>ONG nationale</v>
      </c>
      <c r="F148" s="99" t="s">
        <v>5</v>
      </c>
      <c r="G148" s="98" t="s">
        <v>1234</v>
      </c>
      <c r="H148" s="37" t="s">
        <v>1337</v>
      </c>
      <c r="I148" s="100" t="s">
        <v>678</v>
      </c>
      <c r="J148" s="99" t="str">
        <f>INDEX(TblAdmin1[Admin1 PCODE],MATCH(I148,TblAdmin1[Admin1],0),1)</f>
        <v>CD71</v>
      </c>
      <c r="K148" s="100" t="s">
        <v>774</v>
      </c>
      <c r="L148" s="99" t="str">
        <f t="array" aca="1" ref="L148" ca="1">OFFSET(Tbl2_Name2,MATCH(K148,OFFSET(Tbl2_RegionPCODE,MATCH(J148,Tbl2_Pcode1,0),1,COUNTIF(Tbl2_Pcode1,J148),1),0)-1+MATCH(J148,Tbl2_Pcode1,0)-1,1)</f>
        <v>CD7106</v>
      </c>
      <c r="M148" s="100"/>
      <c r="N148" s="99" t="e">
        <f t="array" aca="1" ref="N148" ca="1">OFFSET(Tbl3_Name3,MATCH(M148,OFFSET(Tbl3_Admin2PCODE,MATCH(L148,Tbl3_Pcode2,0),1,COUNTIF(Tbl3_Pcode2,L148),1),0)-1+MATCH(L148,Tbl3_Pcode2,0)-1,1)</f>
        <v>#N/A</v>
      </c>
      <c r="O148" s="98"/>
      <c r="P148" s="99" t="e">
        <f t="array" aca="1" ref="P148" ca="1">OFFSET(Tbl4_Name4,MATCH(O148,OFFSET(Tbl4_Admin3PCODE,MATCH(N148,Tbl4_PCODE3,0),1,COUNTIF(Tbl4_PCODE3,N148),1),0)-1+MATCH(N148,Tbl4_PCODE3,0)-1,1)</f>
        <v>#N/A</v>
      </c>
      <c r="Q148" s="99" t="str">
        <f ca="1">IFERROR(VLOOKUP(P148,PCODE4:LATITUDE,2,FALSE),"")</f>
        <v/>
      </c>
      <c r="R148" s="99" t="str">
        <f ca="1">IFERROR(VLOOKUP(P148,PCODE4:LONGITUDE,3,FALSE),"")</f>
        <v/>
      </c>
      <c r="S148" s="100"/>
      <c r="T148" s="100"/>
      <c r="U148" s="100"/>
      <c r="V148" s="60" t="s">
        <v>36</v>
      </c>
      <c r="W148" s="99" t="str">
        <f>IFERROR(VLOOKUP(V148,ACTIVITIES:UNIT,2,FALSE)," ")</f>
        <v># de kits et d'enfants</v>
      </c>
      <c r="X148" s="99"/>
      <c r="Y148" s="98"/>
      <c r="Z148" s="101">
        <v>1000</v>
      </c>
      <c r="AA148" s="101">
        <v>857</v>
      </c>
      <c r="AB148" s="101"/>
      <c r="AC148" s="101"/>
      <c r="AD148" s="101"/>
      <c r="AE148" s="102"/>
      <c r="AF148" s="36" t="s">
        <v>1330</v>
      </c>
      <c r="AG148" s="111">
        <v>42004</v>
      </c>
      <c r="AH148" s="111">
        <v>42368</v>
      </c>
      <c r="AI148" s="101"/>
    </row>
    <row r="149" spans="1:35" ht="15" customHeight="1">
      <c r="A149" s="97"/>
      <c r="B149" s="90">
        <v>42154</v>
      </c>
      <c r="C149" s="98" t="s">
        <v>1224</v>
      </c>
      <c r="D149" s="99" t="str">
        <f>IFERROR(VLOOKUP(C149,ORG_LIST:ACRO,2,FALSE)," ")</f>
        <v>WVI</v>
      </c>
      <c r="E149" s="99" t="str">
        <f>IFERROR(VLOOKUP(C149,ORG_LIST:TYPEORG,3,FALSE)," ")</f>
        <v>ONG internationale</v>
      </c>
      <c r="F149" s="98" t="s">
        <v>1224</v>
      </c>
      <c r="G149" s="98" t="s">
        <v>1224</v>
      </c>
      <c r="H149" s="37" t="s">
        <v>1334</v>
      </c>
      <c r="I149" s="100" t="s">
        <v>681</v>
      </c>
      <c r="J149" s="99" t="str">
        <f>INDEX(TblAdmin1[Admin1 PCODE],MATCH(I149,TblAdmin1[Admin1],0),1)</f>
        <v>CD54</v>
      </c>
      <c r="K149" t="s">
        <v>830</v>
      </c>
      <c r="L149" s="99" t="str">
        <f t="array" aca="1" ref="L149" ca="1">OFFSET(Tbl2_Name2,MATCH(K149,OFFSET(Tbl2_RegionPCODE,MATCH(J149,Tbl2_Pcode1,0),1,COUNTIF(Tbl2_Pcode1,J149),1),0)-1+MATCH(J149,Tbl2_Pcode1,0)-1,1)</f>
        <v>CD5402</v>
      </c>
      <c r="M149" s="100"/>
      <c r="N149" s="99" t="e">
        <f t="array" aca="1" ref="N149" ca="1">OFFSET(Tbl3_Name3,MATCH(M149,OFFSET(Tbl3_Admin2PCODE,MATCH(L149,Tbl3_Pcode2,0),1,COUNTIF(Tbl3_Pcode2,L149),1),0)-1+MATCH(L149,Tbl3_Pcode2,0)-1,1)</f>
        <v>#N/A</v>
      </c>
      <c r="O149" s="98"/>
      <c r="P149" s="99" t="e">
        <f t="array" aca="1" ref="P149" ca="1">OFFSET(Tbl4_Name4,MATCH(O149,OFFSET(Tbl4_Admin3PCODE,MATCH(N149,Tbl4_PCODE3,0),1,COUNTIF(Tbl4_PCODE3,N149),1),0)-1+MATCH(N149,Tbl4_PCODE3,0)-1,1)</f>
        <v>#N/A</v>
      </c>
      <c r="Q149" s="99" t="str">
        <f ca="1">IFERROR(VLOOKUP(P149,PCODE4:LATITUDE,2,FALSE),"")</f>
        <v/>
      </c>
      <c r="R149" s="99" t="str">
        <f ca="1">IFERROR(VLOOKUP(P149,PCODE4:LONGITUDE,3,FALSE),"")</f>
        <v/>
      </c>
      <c r="S149" s="100"/>
      <c r="T149" s="100"/>
      <c r="U149" s="100"/>
      <c r="V149" s="60" t="s">
        <v>36</v>
      </c>
      <c r="W149" s="99" t="str">
        <f>IFERROR(VLOOKUP(V149,ACTIVITIES:UNIT,2,FALSE)," ")</f>
        <v># de kits et d'enfants</v>
      </c>
      <c r="X149" s="99"/>
      <c r="Y149" s="98"/>
      <c r="Z149" s="101">
        <v>499</v>
      </c>
      <c r="AA149" s="101"/>
      <c r="AB149" s="101"/>
      <c r="AC149" s="101"/>
      <c r="AD149" s="101"/>
      <c r="AE149" s="102"/>
      <c r="AF149" s="102" t="s">
        <v>1329</v>
      </c>
      <c r="AG149" s="107">
        <v>42063</v>
      </c>
      <c r="AH149" s="107">
        <v>42184</v>
      </c>
      <c r="AI149" s="101"/>
    </row>
    <row r="150" spans="1:35" ht="15" customHeight="1">
      <c r="A150" s="97"/>
      <c r="B150" s="90">
        <v>42154</v>
      </c>
      <c r="C150" s="98" t="s">
        <v>1224</v>
      </c>
      <c r="D150" s="99" t="str">
        <f>IFERROR(VLOOKUP(C150,ORG_LIST:ACRO,2,FALSE)," ")</f>
        <v>WVI</v>
      </c>
      <c r="E150" s="99" t="str">
        <f>IFERROR(VLOOKUP(C150,ORG_LIST:TYPEORG,3,FALSE)," ")</f>
        <v>ONG internationale</v>
      </c>
      <c r="F150" s="98" t="s">
        <v>1224</v>
      </c>
      <c r="G150" s="98" t="s">
        <v>1224</v>
      </c>
      <c r="H150" s="37" t="s">
        <v>1334</v>
      </c>
      <c r="I150" s="100" t="s">
        <v>681</v>
      </c>
      <c r="J150" s="99" t="str">
        <f>INDEX(TblAdmin1[Admin1 PCODE],MATCH(I150,TblAdmin1[Admin1],0),1)</f>
        <v>CD54</v>
      </c>
      <c r="K150" t="s">
        <v>830</v>
      </c>
      <c r="L150" s="99" t="str">
        <f t="array" aca="1" ref="L150" ca="1">OFFSET(Tbl2_Name2,MATCH(K150,OFFSET(Tbl2_RegionPCODE,MATCH(J150,Tbl2_Pcode1,0),1,COUNTIF(Tbl2_Pcode1,J150),1),0)-1+MATCH(J150,Tbl2_Pcode1,0)-1,1)</f>
        <v>CD5402</v>
      </c>
      <c r="M150" s="100"/>
      <c r="N150" s="99" t="e">
        <f t="array" aca="1" ref="N150" ca="1">OFFSET(Tbl3_Name3,MATCH(M150,OFFSET(Tbl3_Admin2PCODE,MATCH(L150,Tbl3_Pcode2,0),1,COUNTIF(Tbl3_Pcode2,L150),1),0)-1+MATCH(L150,Tbl3_Pcode2,0)-1,1)</f>
        <v>#N/A</v>
      </c>
      <c r="O150" s="98"/>
      <c r="P150" s="99" t="e">
        <f t="array" aca="1" ref="P150" ca="1">OFFSET(Tbl4_Name4,MATCH(O150,OFFSET(Tbl4_Admin3PCODE,MATCH(N150,Tbl4_PCODE3,0),1,COUNTIF(Tbl4_PCODE3,N150),1),0)-1+MATCH(N150,Tbl4_PCODE3,0)-1,1)</f>
        <v>#N/A</v>
      </c>
      <c r="Q150" s="99" t="str">
        <f ca="1">IFERROR(VLOOKUP(P150,PCODE4:LATITUDE,2,FALSE),"")</f>
        <v/>
      </c>
      <c r="R150" s="99" t="str">
        <f ca="1">IFERROR(VLOOKUP(P150,PCODE4:LONGITUDE,3,FALSE),"")</f>
        <v/>
      </c>
      <c r="S150" s="100"/>
      <c r="T150" s="100"/>
      <c r="U150" s="100"/>
      <c r="V150" s="60" t="s">
        <v>36</v>
      </c>
      <c r="W150" s="99" t="str">
        <f>IFERROR(VLOOKUP(V150,ACTIVITIES:UNIT,2,FALSE)," ")</f>
        <v># de kits et d'enfants</v>
      </c>
      <c r="X150" s="99"/>
      <c r="Y150" s="98"/>
      <c r="Z150" s="101">
        <v>30</v>
      </c>
      <c r="AA150" s="101"/>
      <c r="AB150" s="101"/>
      <c r="AC150" s="101"/>
      <c r="AD150" s="101"/>
      <c r="AE150" s="102"/>
      <c r="AF150" s="102" t="s">
        <v>1329</v>
      </c>
      <c r="AG150" s="107">
        <v>42063</v>
      </c>
      <c r="AH150" s="107">
        <v>42184</v>
      </c>
      <c r="AI150" s="101"/>
    </row>
    <row r="151" spans="1:35" ht="15" customHeight="1">
      <c r="A151" s="97"/>
      <c r="B151" s="90">
        <v>42154</v>
      </c>
      <c r="C151" s="98" t="s">
        <v>1224</v>
      </c>
      <c r="D151" s="99" t="str">
        <f>IFERROR(VLOOKUP(C151,ORG_LIST:ACRO,2,FALSE)," ")</f>
        <v>WVI</v>
      </c>
      <c r="E151" s="99" t="str">
        <f>IFERROR(VLOOKUP(C151,ORG_LIST:TYPEORG,3,FALSE)," ")</f>
        <v>ONG internationale</v>
      </c>
      <c r="F151" s="98" t="s">
        <v>1224</v>
      </c>
      <c r="G151" s="98" t="s">
        <v>1224</v>
      </c>
      <c r="H151" s="37" t="s">
        <v>1334</v>
      </c>
      <c r="I151" s="100" t="s">
        <v>681</v>
      </c>
      <c r="J151" s="99" t="str">
        <f>INDEX(TblAdmin1[Admin1 PCODE],MATCH(I151,TblAdmin1[Admin1],0),1)</f>
        <v>CD54</v>
      </c>
      <c r="K151" t="s">
        <v>830</v>
      </c>
      <c r="L151" s="99" t="str">
        <f t="array" aca="1" ref="L151" ca="1">OFFSET(Tbl2_Name2,MATCH(K151,OFFSET(Tbl2_RegionPCODE,MATCH(J151,Tbl2_Pcode1,0),1,COUNTIF(Tbl2_Pcode1,J151),1),0)-1+MATCH(J151,Tbl2_Pcode1,0)-1,1)</f>
        <v>CD5402</v>
      </c>
      <c r="M151" s="100"/>
      <c r="N151" s="99" t="e">
        <f t="array" aca="1" ref="N151" ca="1">OFFSET(Tbl3_Name3,MATCH(M151,OFFSET(Tbl3_Admin2PCODE,MATCH(L151,Tbl3_Pcode2,0),1,COUNTIF(Tbl3_Pcode2,L151),1),0)-1+MATCH(L151,Tbl3_Pcode2,0)-1,1)</f>
        <v>#N/A</v>
      </c>
      <c r="O151" s="98"/>
      <c r="P151" s="99" t="e">
        <f t="array" aca="1" ref="P151" ca="1">OFFSET(Tbl4_Name4,MATCH(O151,OFFSET(Tbl4_Admin3PCODE,MATCH(N151,Tbl4_PCODE3,0),1,COUNTIF(Tbl4_PCODE3,N151),1),0)-1+MATCH(N151,Tbl4_PCODE3,0)-1,1)</f>
        <v>#N/A</v>
      </c>
      <c r="Q151" s="99" t="str">
        <f ca="1">IFERROR(VLOOKUP(P151,PCODE4:LATITUDE,2,FALSE),"")</f>
        <v/>
      </c>
      <c r="R151" s="99" t="str">
        <f ca="1">IFERROR(VLOOKUP(P151,PCODE4:LONGITUDE,3,FALSE),"")</f>
        <v/>
      </c>
      <c r="S151" s="100"/>
      <c r="T151" s="100"/>
      <c r="U151" s="100"/>
      <c r="V151" s="60" t="s">
        <v>36</v>
      </c>
      <c r="W151" s="99" t="str">
        <f>IFERROR(VLOOKUP(V151,ACTIVITIES:UNIT,2,FALSE)," ")</f>
        <v># de kits et d'enfants</v>
      </c>
      <c r="X151" s="99"/>
      <c r="Y151" s="98"/>
      <c r="Z151" s="101">
        <v>2571</v>
      </c>
      <c r="AA151" s="101"/>
      <c r="AB151" s="101"/>
      <c r="AC151" s="101"/>
      <c r="AD151" s="101"/>
      <c r="AE151" s="102"/>
      <c r="AF151" s="102" t="s">
        <v>1329</v>
      </c>
      <c r="AG151" s="107">
        <v>42063</v>
      </c>
      <c r="AH151" s="107">
        <v>42184</v>
      </c>
      <c r="AI151" s="101"/>
    </row>
    <row r="152" spans="1:35" ht="15" customHeight="1">
      <c r="A152" s="97"/>
      <c r="B152" s="90">
        <v>42154</v>
      </c>
      <c r="C152" s="98" t="s">
        <v>1224</v>
      </c>
      <c r="D152" s="99" t="str">
        <f>IFERROR(VLOOKUP(C152,ORG_LIST:ACRO,2,FALSE)," ")</f>
        <v>WVI</v>
      </c>
      <c r="E152" s="99" t="str">
        <f>IFERROR(VLOOKUP(C152,ORG_LIST:TYPEORG,3,FALSE)," ")</f>
        <v>ONG internationale</v>
      </c>
      <c r="F152" s="98" t="s">
        <v>1224</v>
      </c>
      <c r="G152" s="98" t="s">
        <v>1224</v>
      </c>
      <c r="H152" s="37" t="s">
        <v>1334</v>
      </c>
      <c r="I152" s="100" t="s">
        <v>681</v>
      </c>
      <c r="J152" s="99" t="str">
        <f>INDEX(TblAdmin1[Admin1 PCODE],MATCH(I152,TblAdmin1[Admin1],0),1)</f>
        <v>CD54</v>
      </c>
      <c r="K152" t="s">
        <v>820</v>
      </c>
      <c r="L152" s="99" t="str">
        <f t="array" aca="1" ref="L152" ca="1">OFFSET(Tbl2_Name2,MATCH(K152,OFFSET(Tbl2_RegionPCODE,MATCH(J152,Tbl2_Pcode1,0),1,COUNTIF(Tbl2_Pcode1,J152),1),0)-1+MATCH(J152,Tbl2_Pcode1,0)-1,1)</f>
        <v>CD5408</v>
      </c>
      <c r="M152" s="100"/>
      <c r="N152" s="99" t="e">
        <f t="array" aca="1" ref="N152" ca="1">OFFSET(Tbl3_Name3,MATCH(M152,OFFSET(Tbl3_Admin2PCODE,MATCH(L152,Tbl3_Pcode2,0),1,COUNTIF(Tbl3_Pcode2,L152),1),0)-1+MATCH(L152,Tbl3_Pcode2,0)-1,1)</f>
        <v>#N/A</v>
      </c>
      <c r="O152" s="98"/>
      <c r="P152" s="99" t="e">
        <f t="array" aca="1" ref="P152" ca="1">OFFSET(Tbl4_Name4,MATCH(O152,OFFSET(Tbl4_Admin3PCODE,MATCH(N152,Tbl4_PCODE3,0),1,COUNTIF(Tbl4_PCODE3,N152),1),0)-1+MATCH(N152,Tbl4_PCODE3,0)-1,1)</f>
        <v>#N/A</v>
      </c>
      <c r="Q152" s="99" t="str">
        <f ca="1">IFERROR(VLOOKUP(P152,PCODE4:LATITUDE,2,FALSE),"")</f>
        <v/>
      </c>
      <c r="R152" s="99" t="str">
        <f ca="1">IFERROR(VLOOKUP(P152,PCODE4:LONGITUDE,3,FALSE),"")</f>
        <v/>
      </c>
      <c r="S152" s="100"/>
      <c r="T152" s="100"/>
      <c r="U152" s="100"/>
      <c r="V152" s="60" t="s">
        <v>36</v>
      </c>
      <c r="W152" s="99" t="str">
        <f>IFERROR(VLOOKUP(V152,ACTIVITIES:UNIT,2,FALSE)," ")</f>
        <v># de kits et d'enfants</v>
      </c>
      <c r="X152" s="99"/>
      <c r="Y152" s="98"/>
      <c r="Z152" s="101">
        <v>195</v>
      </c>
      <c r="AA152" s="101"/>
      <c r="AB152" s="101"/>
      <c r="AC152" s="101"/>
      <c r="AD152" s="101"/>
      <c r="AE152" s="102"/>
      <c r="AF152" s="102" t="s">
        <v>1329</v>
      </c>
      <c r="AG152" s="107">
        <v>42063</v>
      </c>
      <c r="AH152" s="107">
        <v>42184</v>
      </c>
      <c r="AI152" s="101"/>
    </row>
    <row r="153" spans="1:35" ht="15" customHeight="1">
      <c r="A153" s="97"/>
      <c r="B153" s="90">
        <v>42154</v>
      </c>
      <c r="C153" s="98" t="s">
        <v>1224</v>
      </c>
      <c r="D153" s="99" t="str">
        <f>IFERROR(VLOOKUP(C153,ORG_LIST:ACRO,2,FALSE)," ")</f>
        <v>WVI</v>
      </c>
      <c r="E153" s="99" t="str">
        <f>IFERROR(VLOOKUP(C153,ORG_LIST:TYPEORG,3,FALSE)," ")</f>
        <v>ONG internationale</v>
      </c>
      <c r="F153" s="98" t="s">
        <v>1224</v>
      </c>
      <c r="G153" s="98" t="s">
        <v>1224</v>
      </c>
      <c r="H153" s="37" t="s">
        <v>1334</v>
      </c>
      <c r="I153" s="100" t="s">
        <v>681</v>
      </c>
      <c r="J153" s="99" t="str">
        <f>INDEX(TblAdmin1[Admin1 PCODE],MATCH(I153,TblAdmin1[Admin1],0),1)</f>
        <v>CD54</v>
      </c>
      <c r="K153" t="s">
        <v>820</v>
      </c>
      <c r="L153" s="99" t="str">
        <f t="array" aca="1" ref="L153" ca="1">OFFSET(Tbl2_Name2,MATCH(K153,OFFSET(Tbl2_RegionPCODE,MATCH(J153,Tbl2_Pcode1,0),1,COUNTIF(Tbl2_Pcode1,J153),1),0)-1+MATCH(J153,Tbl2_Pcode1,0)-1,1)</f>
        <v>CD5408</v>
      </c>
      <c r="M153" s="100"/>
      <c r="N153" s="99" t="e">
        <f t="array" aca="1" ref="N153" ca="1">OFFSET(Tbl3_Name3,MATCH(M153,OFFSET(Tbl3_Admin2PCODE,MATCH(L153,Tbl3_Pcode2,0),1,COUNTIF(Tbl3_Pcode2,L153),1),0)-1+MATCH(L153,Tbl3_Pcode2,0)-1,1)</f>
        <v>#N/A</v>
      </c>
      <c r="O153" s="98"/>
      <c r="P153" s="99" t="e">
        <f t="array" aca="1" ref="P153" ca="1">OFFSET(Tbl4_Name4,MATCH(O153,OFFSET(Tbl4_Admin3PCODE,MATCH(N153,Tbl4_PCODE3,0),1,COUNTIF(Tbl4_PCODE3,N153),1),0)-1+MATCH(N153,Tbl4_PCODE3,0)-1,1)</f>
        <v>#N/A</v>
      </c>
      <c r="Q153" s="99" t="str">
        <f ca="1">IFERROR(VLOOKUP(P153,PCODE4:LATITUDE,2,FALSE),"")</f>
        <v/>
      </c>
      <c r="R153" s="99" t="str">
        <f ca="1">IFERROR(VLOOKUP(P153,PCODE4:LONGITUDE,3,FALSE),"")</f>
        <v/>
      </c>
      <c r="S153" s="100"/>
      <c r="T153" s="100"/>
      <c r="U153" s="100"/>
      <c r="V153" s="60" t="s">
        <v>36</v>
      </c>
      <c r="W153" s="99" t="str">
        <f>IFERROR(VLOOKUP(V153,ACTIVITIES:UNIT,2,FALSE)," ")</f>
        <v># de kits et d'enfants</v>
      </c>
      <c r="X153" s="99"/>
      <c r="Y153" s="98"/>
      <c r="Z153" s="101">
        <v>3368</v>
      </c>
      <c r="AA153" s="101"/>
      <c r="AB153" s="101"/>
      <c r="AC153" s="101"/>
      <c r="AD153" s="101"/>
      <c r="AE153" s="102"/>
      <c r="AF153" s="102" t="s">
        <v>1329</v>
      </c>
      <c r="AG153" s="107">
        <v>42063</v>
      </c>
      <c r="AH153" s="107">
        <v>42184</v>
      </c>
      <c r="AI153" s="101"/>
    </row>
    <row r="154" spans="1:35" ht="15" customHeight="1">
      <c r="A154" s="97"/>
      <c r="B154" s="90">
        <v>42154</v>
      </c>
      <c r="C154" s="98" t="s">
        <v>1224</v>
      </c>
      <c r="D154" s="99" t="str">
        <f>IFERROR(VLOOKUP(C154,ORG_LIST:ACRO,2,FALSE)," ")</f>
        <v>WVI</v>
      </c>
      <c r="E154" s="99" t="str">
        <f>IFERROR(VLOOKUP(C154,ORG_LIST:TYPEORG,3,FALSE)," ")</f>
        <v>ONG internationale</v>
      </c>
      <c r="F154" s="98" t="s">
        <v>1224</v>
      </c>
      <c r="G154" s="98" t="s">
        <v>1224</v>
      </c>
      <c r="H154" s="37" t="s">
        <v>1334</v>
      </c>
      <c r="I154" s="100" t="s">
        <v>681</v>
      </c>
      <c r="J154" s="99" t="str">
        <f>INDEX(TblAdmin1[Admin1 PCODE],MATCH(I154,TblAdmin1[Admin1],0),1)</f>
        <v>CD54</v>
      </c>
      <c r="K154" t="s">
        <v>820</v>
      </c>
      <c r="L154" s="99" t="str">
        <f t="array" aca="1" ref="L154" ca="1">OFFSET(Tbl2_Name2,MATCH(K154,OFFSET(Tbl2_RegionPCODE,MATCH(J154,Tbl2_Pcode1,0),1,COUNTIF(Tbl2_Pcode1,J154),1),0)-1+MATCH(J154,Tbl2_Pcode1,0)-1,1)</f>
        <v>CD5408</v>
      </c>
      <c r="M154" s="100"/>
      <c r="N154" s="99" t="e">
        <f t="array" aca="1" ref="N154" ca="1">OFFSET(Tbl3_Name3,MATCH(M154,OFFSET(Tbl3_Admin2PCODE,MATCH(L154,Tbl3_Pcode2,0),1,COUNTIF(Tbl3_Pcode2,L154),1),0)-1+MATCH(L154,Tbl3_Pcode2,0)-1,1)</f>
        <v>#N/A</v>
      </c>
      <c r="O154" s="98"/>
      <c r="P154" s="99" t="e">
        <f t="array" aca="1" ref="P154" ca="1">OFFSET(Tbl4_Name4,MATCH(O154,OFFSET(Tbl4_Admin3PCODE,MATCH(N154,Tbl4_PCODE3,0),1,COUNTIF(Tbl4_PCODE3,N154),1),0)-1+MATCH(N154,Tbl4_PCODE3,0)-1,1)</f>
        <v>#N/A</v>
      </c>
      <c r="Q154" s="99" t="str">
        <f ca="1">IFERROR(VLOOKUP(P154,PCODE4:LATITUDE,2,FALSE),"")</f>
        <v/>
      </c>
      <c r="R154" s="99" t="str">
        <f ca="1">IFERROR(VLOOKUP(P154,PCODE4:LONGITUDE,3,FALSE),"")</f>
        <v/>
      </c>
      <c r="S154" s="100"/>
      <c r="T154" s="100"/>
      <c r="U154" s="100"/>
      <c r="V154" s="60" t="s">
        <v>36</v>
      </c>
      <c r="W154" s="99" t="str">
        <f>IFERROR(VLOOKUP(V154,ACTIVITIES:UNIT,2,FALSE)," ")</f>
        <v># de kits et d'enfants</v>
      </c>
      <c r="X154" s="99"/>
      <c r="Y154" s="98"/>
      <c r="Z154" s="101">
        <v>5317</v>
      </c>
      <c r="AA154" s="101"/>
      <c r="AB154" s="101"/>
      <c r="AC154" s="101"/>
      <c r="AD154" s="101"/>
      <c r="AE154" s="102"/>
      <c r="AF154" s="102" t="s">
        <v>1329</v>
      </c>
      <c r="AG154" s="107">
        <v>42063</v>
      </c>
      <c r="AH154" s="107">
        <v>42184</v>
      </c>
      <c r="AI154" s="101"/>
    </row>
    <row r="155" spans="1:35" ht="15" customHeight="1">
      <c r="A155" s="97"/>
      <c r="B155" s="90">
        <v>42154</v>
      </c>
      <c r="C155" s="98" t="s">
        <v>1224</v>
      </c>
      <c r="D155" s="99" t="str">
        <f>IFERROR(VLOOKUP(C155,ORG_LIST:ACRO,2,FALSE)," ")</f>
        <v>WVI</v>
      </c>
      <c r="E155" s="99" t="str">
        <f>IFERROR(VLOOKUP(C155,ORG_LIST:TYPEORG,3,FALSE)," ")</f>
        <v>ONG internationale</v>
      </c>
      <c r="F155" s="98" t="s">
        <v>1224</v>
      </c>
      <c r="G155" s="98" t="s">
        <v>1224</v>
      </c>
      <c r="H155" s="37" t="s">
        <v>1334</v>
      </c>
      <c r="I155" s="100" t="s">
        <v>681</v>
      </c>
      <c r="J155" s="99" t="str">
        <f>INDEX(TblAdmin1[Admin1 PCODE],MATCH(I155,TblAdmin1[Admin1],0),1)</f>
        <v>CD54</v>
      </c>
      <c r="K155" t="s">
        <v>826</v>
      </c>
      <c r="L155" s="99" t="str">
        <f t="array" aca="1" ref="L155" ca="1">OFFSET(Tbl2_Name2,MATCH(K155,OFFSET(Tbl2_RegionPCODE,MATCH(J155,Tbl2_Pcode1,0),1,COUNTIF(Tbl2_Pcode1,J155),1),0)-1+MATCH(J155,Tbl2_Pcode1,0)-1,1)</f>
        <v>CD5405</v>
      </c>
      <c r="M155" s="100"/>
      <c r="N155" s="99" t="e">
        <f t="array" aca="1" ref="N155" ca="1">OFFSET(Tbl3_Name3,MATCH(M155,OFFSET(Tbl3_Admin2PCODE,MATCH(L155,Tbl3_Pcode2,0),1,COUNTIF(Tbl3_Pcode2,L155),1),0)-1+MATCH(L155,Tbl3_Pcode2,0)-1,1)</f>
        <v>#N/A</v>
      </c>
      <c r="O155" s="98"/>
      <c r="P155" s="99" t="e">
        <f t="array" aca="1" ref="P155" ca="1">OFFSET(Tbl4_Name4,MATCH(O155,OFFSET(Tbl4_Admin3PCODE,MATCH(N155,Tbl4_PCODE3,0),1,COUNTIF(Tbl4_PCODE3,N155),1),0)-1+MATCH(N155,Tbl4_PCODE3,0)-1,1)</f>
        <v>#N/A</v>
      </c>
      <c r="Q155" s="99" t="str">
        <f ca="1">IFERROR(VLOOKUP(P155,PCODE4:LATITUDE,2,FALSE),"")</f>
        <v/>
      </c>
      <c r="R155" s="99" t="str">
        <f ca="1">IFERROR(VLOOKUP(P155,PCODE4:LONGITUDE,3,FALSE),"")</f>
        <v/>
      </c>
      <c r="S155" s="100"/>
      <c r="T155" s="100"/>
      <c r="U155" s="100"/>
      <c r="V155" s="60" t="s">
        <v>36</v>
      </c>
      <c r="W155" s="99" t="str">
        <f>IFERROR(VLOOKUP(V155,ACTIVITIES:UNIT,2,FALSE)," ")</f>
        <v># de kits et d'enfants</v>
      </c>
      <c r="X155" s="99"/>
      <c r="Y155" s="98"/>
      <c r="Z155" s="101">
        <v>2556</v>
      </c>
      <c r="AA155" s="101"/>
      <c r="AB155" s="101"/>
      <c r="AC155" s="101"/>
      <c r="AD155" s="101"/>
      <c r="AE155" s="102"/>
      <c r="AF155" s="102" t="s">
        <v>1329</v>
      </c>
      <c r="AG155" s="107">
        <v>42063</v>
      </c>
      <c r="AH155" s="107">
        <v>42184</v>
      </c>
      <c r="AI155" s="101"/>
    </row>
    <row r="156" spans="1:35" ht="15" customHeight="1">
      <c r="A156" s="97"/>
      <c r="B156" s="90">
        <v>42154</v>
      </c>
      <c r="C156" s="98" t="s">
        <v>1224</v>
      </c>
      <c r="D156" s="99" t="str">
        <f>IFERROR(VLOOKUP(C156,ORG_LIST:ACRO,2,FALSE)," ")</f>
        <v>WVI</v>
      </c>
      <c r="E156" s="99" t="str">
        <f>IFERROR(VLOOKUP(C156,ORG_LIST:TYPEORG,3,FALSE)," ")</f>
        <v>ONG internationale</v>
      </c>
      <c r="F156" s="98" t="s">
        <v>1224</v>
      </c>
      <c r="G156" s="98" t="s">
        <v>1224</v>
      </c>
      <c r="H156" s="37" t="s">
        <v>1334</v>
      </c>
      <c r="I156" s="100" t="s">
        <v>681</v>
      </c>
      <c r="J156" s="99" t="str">
        <f>INDEX(TblAdmin1[Admin1 PCODE],MATCH(I156,TblAdmin1[Admin1],0),1)</f>
        <v>CD54</v>
      </c>
      <c r="K156" t="s">
        <v>826</v>
      </c>
      <c r="L156" s="99" t="str">
        <f t="array" aca="1" ref="L156" ca="1">OFFSET(Tbl2_Name2,MATCH(K156,OFFSET(Tbl2_RegionPCODE,MATCH(J156,Tbl2_Pcode1,0),1,COUNTIF(Tbl2_Pcode1,J156),1),0)-1+MATCH(J156,Tbl2_Pcode1,0)-1,1)</f>
        <v>CD5405</v>
      </c>
      <c r="M156" s="100"/>
      <c r="N156" s="99" t="e">
        <f t="array" aca="1" ref="N156" ca="1">OFFSET(Tbl3_Name3,MATCH(M156,OFFSET(Tbl3_Admin2PCODE,MATCH(L156,Tbl3_Pcode2,0),1,COUNTIF(Tbl3_Pcode2,L156),1),0)-1+MATCH(L156,Tbl3_Pcode2,0)-1,1)</f>
        <v>#N/A</v>
      </c>
      <c r="O156" s="98"/>
      <c r="P156" s="99" t="e">
        <f t="array" aca="1" ref="P156" ca="1">OFFSET(Tbl4_Name4,MATCH(O156,OFFSET(Tbl4_Admin3PCODE,MATCH(N156,Tbl4_PCODE3,0),1,COUNTIF(Tbl4_PCODE3,N156),1),0)-1+MATCH(N156,Tbl4_PCODE3,0)-1,1)</f>
        <v>#N/A</v>
      </c>
      <c r="Q156" s="99" t="str">
        <f ca="1">IFERROR(VLOOKUP(P156,PCODE4:LATITUDE,2,FALSE),"")</f>
        <v/>
      </c>
      <c r="R156" s="99" t="str">
        <f ca="1">IFERROR(VLOOKUP(P156,PCODE4:LONGITUDE,3,FALSE),"")</f>
        <v/>
      </c>
      <c r="S156" s="100"/>
      <c r="T156" s="100"/>
      <c r="U156" s="100"/>
      <c r="V156" s="60" t="s">
        <v>36</v>
      </c>
      <c r="W156" s="99" t="str">
        <f>IFERROR(VLOOKUP(V156,ACTIVITIES:UNIT,2,FALSE)," ")</f>
        <v># de kits et d'enfants</v>
      </c>
      <c r="X156" s="99"/>
      <c r="Y156" s="98"/>
      <c r="Z156" s="101">
        <v>3084</v>
      </c>
      <c r="AA156" s="101"/>
      <c r="AB156" s="101"/>
      <c r="AC156" s="101"/>
      <c r="AD156" s="101"/>
      <c r="AE156" s="102"/>
      <c r="AF156" s="102" t="s">
        <v>1329</v>
      </c>
      <c r="AG156" s="107">
        <v>42063</v>
      </c>
      <c r="AH156" s="107">
        <v>42184</v>
      </c>
      <c r="AI156" s="101"/>
    </row>
    <row r="157" spans="1:35" ht="15" customHeight="1">
      <c r="A157" s="97"/>
      <c r="B157" s="90">
        <v>42154</v>
      </c>
      <c r="C157" s="98" t="s">
        <v>1224</v>
      </c>
      <c r="D157" s="99" t="str">
        <f>IFERROR(VLOOKUP(C157,ORG_LIST:ACRO,2,FALSE)," ")</f>
        <v>WVI</v>
      </c>
      <c r="E157" s="99" t="str">
        <f>IFERROR(VLOOKUP(C157,ORG_LIST:TYPEORG,3,FALSE)," ")</f>
        <v>ONG internationale</v>
      </c>
      <c r="F157" s="98" t="s">
        <v>1224</v>
      </c>
      <c r="G157" s="98" t="s">
        <v>1224</v>
      </c>
      <c r="H157" s="37" t="s">
        <v>1334</v>
      </c>
      <c r="I157" s="100" t="s">
        <v>681</v>
      </c>
      <c r="J157" s="99" t="str">
        <f>INDEX(TblAdmin1[Admin1 PCODE],MATCH(I157,TblAdmin1[Admin1],0),1)</f>
        <v>CD54</v>
      </c>
      <c r="K157" t="s">
        <v>826</v>
      </c>
      <c r="L157" s="99" t="str">
        <f t="array" aca="1" ref="L157" ca="1">OFFSET(Tbl2_Name2,MATCH(K157,OFFSET(Tbl2_RegionPCODE,MATCH(J157,Tbl2_Pcode1,0),1,COUNTIF(Tbl2_Pcode1,J157),1),0)-1+MATCH(J157,Tbl2_Pcode1,0)-1,1)</f>
        <v>CD5405</v>
      </c>
      <c r="M157" s="100"/>
      <c r="N157" s="99" t="e">
        <f t="array" aca="1" ref="N157" ca="1">OFFSET(Tbl3_Name3,MATCH(M157,OFFSET(Tbl3_Admin2PCODE,MATCH(L157,Tbl3_Pcode2,0),1,COUNTIF(Tbl3_Pcode2,L157),1),0)-1+MATCH(L157,Tbl3_Pcode2,0)-1,1)</f>
        <v>#N/A</v>
      </c>
      <c r="O157" s="98"/>
      <c r="P157" s="99" t="e">
        <f t="array" aca="1" ref="P157" ca="1">OFFSET(Tbl4_Name4,MATCH(O157,OFFSET(Tbl4_Admin3PCODE,MATCH(N157,Tbl4_PCODE3,0),1,COUNTIF(Tbl4_PCODE3,N157),1),0)-1+MATCH(N157,Tbl4_PCODE3,0)-1,1)</f>
        <v>#N/A</v>
      </c>
      <c r="Q157" s="99" t="str">
        <f ca="1">IFERROR(VLOOKUP(P157,PCODE4:LATITUDE,2,FALSE),"")</f>
        <v/>
      </c>
      <c r="R157" s="99" t="str">
        <f ca="1">IFERROR(VLOOKUP(P157,PCODE4:LONGITUDE,3,FALSE),"")</f>
        <v/>
      </c>
      <c r="S157" s="100"/>
      <c r="T157" s="100"/>
      <c r="U157" s="100"/>
      <c r="V157" s="60" t="s">
        <v>36</v>
      </c>
      <c r="W157" s="99" t="str">
        <f>IFERROR(VLOOKUP(V157,ACTIVITIES:UNIT,2,FALSE)," ")</f>
        <v># de kits et d'enfants</v>
      </c>
      <c r="X157" s="99"/>
      <c r="Y157" s="98"/>
      <c r="Z157" s="101">
        <v>3956</v>
      </c>
      <c r="AA157" s="101"/>
      <c r="AB157" s="101"/>
      <c r="AC157" s="101"/>
      <c r="AD157" s="101"/>
      <c r="AE157" s="102"/>
      <c r="AF157" s="102" t="s">
        <v>1329</v>
      </c>
      <c r="AG157" s="107">
        <v>42063</v>
      </c>
      <c r="AH157" s="107">
        <v>42184</v>
      </c>
      <c r="AI157" s="101"/>
    </row>
    <row r="158" spans="1:35" ht="15" customHeight="1">
      <c r="A158" s="97"/>
      <c r="B158" s="90">
        <v>42154</v>
      </c>
      <c r="C158" s="98" t="s">
        <v>1224</v>
      </c>
      <c r="D158" s="99" t="str">
        <f>IFERROR(VLOOKUP(C158,ORG_LIST:ACRO,2,FALSE)," ")</f>
        <v>WVI</v>
      </c>
      <c r="E158" s="99" t="str">
        <f>IFERROR(VLOOKUP(C158,ORG_LIST:TYPEORG,3,FALSE)," ")</f>
        <v>ONG internationale</v>
      </c>
      <c r="F158" s="98" t="s">
        <v>1224</v>
      </c>
      <c r="G158" s="98" t="s">
        <v>1224</v>
      </c>
      <c r="H158" s="37" t="s">
        <v>1334</v>
      </c>
      <c r="I158" s="100" t="s">
        <v>681</v>
      </c>
      <c r="J158" s="99" t="str">
        <f>INDEX(TblAdmin1[Admin1 PCODE],MATCH(I158,TblAdmin1[Admin1],0),1)</f>
        <v>CD54</v>
      </c>
      <c r="K158" t="s">
        <v>818</v>
      </c>
      <c r="L158" s="99" t="str">
        <f t="array" aca="1" ref="L158" ca="1">OFFSET(Tbl2_Name2,MATCH(K158,OFFSET(Tbl2_RegionPCODE,MATCH(J158,Tbl2_Pcode1,0),1,COUNTIF(Tbl2_Pcode1,J158),1),0)-1+MATCH(J158,Tbl2_Pcode1,0)-1,1)</f>
        <v>CD5410</v>
      </c>
      <c r="M158" s="100"/>
      <c r="N158" s="99" t="e">
        <f t="array" aca="1" ref="N158" ca="1">OFFSET(Tbl3_Name3,MATCH(M158,OFFSET(Tbl3_Admin2PCODE,MATCH(L158,Tbl3_Pcode2,0),1,COUNTIF(Tbl3_Pcode2,L158),1),0)-1+MATCH(L158,Tbl3_Pcode2,0)-1,1)</f>
        <v>#N/A</v>
      </c>
      <c r="O158" s="98"/>
      <c r="P158" s="99" t="e">
        <f t="array" aca="1" ref="P158" ca="1">OFFSET(Tbl4_Name4,MATCH(O158,OFFSET(Tbl4_Admin3PCODE,MATCH(N158,Tbl4_PCODE3,0),1,COUNTIF(Tbl4_PCODE3,N158),1),0)-1+MATCH(N158,Tbl4_PCODE3,0)-1,1)</f>
        <v>#N/A</v>
      </c>
      <c r="Q158" s="99" t="str">
        <f ca="1">IFERROR(VLOOKUP(P158,PCODE4:LATITUDE,2,FALSE),"")</f>
        <v/>
      </c>
      <c r="R158" s="99" t="str">
        <f ca="1">IFERROR(VLOOKUP(P158,PCODE4:LONGITUDE,3,FALSE),"")</f>
        <v/>
      </c>
      <c r="S158" s="100"/>
      <c r="T158" s="100"/>
      <c r="U158" s="100"/>
      <c r="V158" s="60" t="s">
        <v>36</v>
      </c>
      <c r="W158" s="99" t="str">
        <f>IFERROR(VLOOKUP(V158,ACTIVITIES:UNIT,2,FALSE)," ")</f>
        <v># de kits et d'enfants</v>
      </c>
      <c r="X158" s="99"/>
      <c r="Y158" s="98"/>
      <c r="Z158" s="101">
        <v>3376</v>
      </c>
      <c r="AA158" s="101"/>
      <c r="AB158" s="101"/>
      <c r="AC158" s="101"/>
      <c r="AD158" s="101"/>
      <c r="AE158" s="102"/>
      <c r="AF158" s="102" t="s">
        <v>1329</v>
      </c>
      <c r="AG158" s="107">
        <v>42063</v>
      </c>
      <c r="AH158" s="107">
        <v>42184</v>
      </c>
      <c r="AI158" s="101"/>
    </row>
    <row r="159" spans="1:35" ht="15" customHeight="1">
      <c r="A159" s="97"/>
      <c r="B159" s="90">
        <v>42154</v>
      </c>
      <c r="C159" s="98" t="s">
        <v>1224</v>
      </c>
      <c r="D159" s="99" t="str">
        <f>IFERROR(VLOOKUP(C159,ORG_LIST:ACRO,2,FALSE)," ")</f>
        <v>WVI</v>
      </c>
      <c r="E159" s="99" t="str">
        <f>IFERROR(VLOOKUP(C159,ORG_LIST:TYPEORG,3,FALSE)," ")</f>
        <v>ONG internationale</v>
      </c>
      <c r="F159" s="98" t="s">
        <v>1224</v>
      </c>
      <c r="G159" s="98" t="s">
        <v>1224</v>
      </c>
      <c r="H159" s="37" t="s">
        <v>1334</v>
      </c>
      <c r="I159" s="100" t="s">
        <v>681</v>
      </c>
      <c r="J159" s="99" t="str">
        <f>INDEX(TblAdmin1[Admin1 PCODE],MATCH(I159,TblAdmin1[Admin1],0),1)</f>
        <v>CD54</v>
      </c>
      <c r="K159" t="s">
        <v>818</v>
      </c>
      <c r="L159" s="99" t="str">
        <f t="array" aca="1" ref="L159" ca="1">OFFSET(Tbl2_Name2,MATCH(K159,OFFSET(Tbl2_RegionPCODE,MATCH(J159,Tbl2_Pcode1,0),1,COUNTIF(Tbl2_Pcode1,J159),1),0)-1+MATCH(J159,Tbl2_Pcode1,0)-1,1)</f>
        <v>CD5410</v>
      </c>
      <c r="M159" s="100"/>
      <c r="N159" s="99" t="e">
        <f t="array" aca="1" ref="N159" ca="1">OFFSET(Tbl3_Name3,MATCH(M159,OFFSET(Tbl3_Admin2PCODE,MATCH(L159,Tbl3_Pcode2,0),1,COUNTIF(Tbl3_Pcode2,L159),1),0)-1+MATCH(L159,Tbl3_Pcode2,0)-1,1)</f>
        <v>#N/A</v>
      </c>
      <c r="O159" s="98"/>
      <c r="P159" s="99" t="e">
        <f t="array" aca="1" ref="P159" ca="1">OFFSET(Tbl4_Name4,MATCH(O159,OFFSET(Tbl4_Admin3PCODE,MATCH(N159,Tbl4_PCODE3,0),1,COUNTIF(Tbl4_PCODE3,N159),1),0)-1+MATCH(N159,Tbl4_PCODE3,0)-1,1)</f>
        <v>#N/A</v>
      </c>
      <c r="Q159" s="99" t="str">
        <f ca="1">IFERROR(VLOOKUP(P159,PCODE4:LATITUDE,2,FALSE),"")</f>
        <v/>
      </c>
      <c r="R159" s="99" t="str">
        <f ca="1">IFERROR(VLOOKUP(P159,PCODE4:LONGITUDE,3,FALSE),"")</f>
        <v/>
      </c>
      <c r="S159" s="100"/>
      <c r="T159" s="100"/>
      <c r="U159" s="100"/>
      <c r="V159" s="60" t="s">
        <v>36</v>
      </c>
      <c r="W159" s="99" t="str">
        <f>IFERROR(VLOOKUP(V159,ACTIVITIES:UNIT,2,FALSE)," ")</f>
        <v># de kits et d'enfants</v>
      </c>
      <c r="X159" s="99"/>
      <c r="Y159" s="98"/>
      <c r="Z159" s="101">
        <v>741</v>
      </c>
      <c r="AA159" s="101"/>
      <c r="AB159" s="101"/>
      <c r="AC159" s="101"/>
      <c r="AD159" s="101"/>
      <c r="AE159" s="102"/>
      <c r="AF159" s="102" t="s">
        <v>1329</v>
      </c>
      <c r="AG159" s="107">
        <v>42063</v>
      </c>
      <c r="AH159" s="107">
        <v>42184</v>
      </c>
      <c r="AI159" s="101"/>
    </row>
    <row r="160" spans="1:35" ht="15" customHeight="1">
      <c r="A160" s="97"/>
      <c r="B160" s="90">
        <v>42154</v>
      </c>
      <c r="C160" s="98" t="s">
        <v>1224</v>
      </c>
      <c r="D160" s="99" t="str">
        <f>IFERROR(VLOOKUP(C160,ORG_LIST:ACRO,2,FALSE)," ")</f>
        <v>WVI</v>
      </c>
      <c r="E160" s="99" t="str">
        <f>IFERROR(VLOOKUP(C160,ORG_LIST:TYPEORG,3,FALSE)," ")</f>
        <v>ONG internationale</v>
      </c>
      <c r="F160" s="98" t="s">
        <v>1224</v>
      </c>
      <c r="G160" s="98" t="s">
        <v>1224</v>
      </c>
      <c r="H160" s="37" t="s">
        <v>1323</v>
      </c>
      <c r="I160" s="100" t="s">
        <v>682</v>
      </c>
      <c r="J160" s="99" t="str">
        <f>INDEX(TblAdmin1[Admin1 PCODE],MATCH(I160,TblAdmin1[Admin1],0),1)</f>
        <v>CD92</v>
      </c>
      <c r="K160" t="s">
        <v>846</v>
      </c>
      <c r="L160" s="99" t="str">
        <f t="array" aca="1" ref="L160" ca="1">OFFSET(Tbl2_Name2,MATCH(K160,OFFSET(Tbl2_RegionPCODE,MATCH(J160,Tbl2_Pcode1,0),1,COUNTIF(Tbl2_Pcode1,J160),1),0)-1+MATCH(J160,Tbl2_Pcode1,0)-1,1)</f>
        <v>CD9202</v>
      </c>
      <c r="M160" s="100"/>
      <c r="N160" s="99" t="e">
        <f t="array" aca="1" ref="N160" ca="1">OFFSET(Tbl3_Name3,MATCH(M160,OFFSET(Tbl3_Admin2PCODE,MATCH(L160,Tbl3_Pcode2,0),1,COUNTIF(Tbl3_Pcode2,L160),1),0)-1+MATCH(L160,Tbl3_Pcode2,0)-1,1)</f>
        <v>#N/A</v>
      </c>
      <c r="O160" s="98"/>
      <c r="P160" s="99" t="e">
        <f t="array" aca="1" ref="P160" ca="1">OFFSET(Tbl4_Name4,MATCH(O160,OFFSET(Tbl4_Admin3PCODE,MATCH(N160,Tbl4_PCODE3,0),1,COUNTIF(Tbl4_PCODE3,N160),1),0)-1+MATCH(N160,Tbl4_PCODE3,0)-1,1)</f>
        <v>#N/A</v>
      </c>
      <c r="Q160" s="99" t="str">
        <f ca="1">IFERROR(VLOOKUP(P160,PCODE4:LATITUDE,2,FALSE),"")</f>
        <v/>
      </c>
      <c r="R160" s="99" t="str">
        <f ca="1">IFERROR(VLOOKUP(P160,PCODE4:LONGITUDE,3,FALSE),"")</f>
        <v/>
      </c>
      <c r="S160" s="100"/>
      <c r="T160" s="100"/>
      <c r="U160" s="100"/>
      <c r="V160" s="60" t="s">
        <v>36</v>
      </c>
      <c r="W160" s="99" t="str">
        <f>IFERROR(VLOOKUP(V160,ACTIVITIES:UNIT,2,FALSE)," ")</f>
        <v># de kits et d'enfants</v>
      </c>
      <c r="X160" s="99"/>
      <c r="Y160" s="98"/>
      <c r="Z160" s="101">
        <v>2556</v>
      </c>
      <c r="AA160" s="101"/>
      <c r="AB160" s="101"/>
      <c r="AC160" s="101"/>
      <c r="AD160" s="101"/>
      <c r="AE160" s="102"/>
      <c r="AF160" s="102" t="s">
        <v>1329</v>
      </c>
      <c r="AG160" s="107">
        <v>42063</v>
      </c>
      <c r="AH160" s="107">
        <v>42184</v>
      </c>
      <c r="AI160" s="101"/>
    </row>
    <row r="161" spans="1:35" ht="15" customHeight="1">
      <c r="A161" s="97"/>
      <c r="B161" s="90">
        <v>42154</v>
      </c>
      <c r="C161" s="98" t="s">
        <v>1224</v>
      </c>
      <c r="D161" s="99" t="str">
        <f>IFERROR(VLOOKUP(C161,ORG_LIST:ACRO,2,FALSE)," ")</f>
        <v>WVI</v>
      </c>
      <c r="E161" s="99" t="str">
        <f>IFERROR(VLOOKUP(C161,ORG_LIST:TYPEORG,3,FALSE)," ")</f>
        <v>ONG internationale</v>
      </c>
      <c r="F161" s="98" t="s">
        <v>1224</v>
      </c>
      <c r="G161" s="98" t="s">
        <v>1224</v>
      </c>
      <c r="H161" s="37" t="s">
        <v>1323</v>
      </c>
      <c r="I161" s="100" t="s">
        <v>682</v>
      </c>
      <c r="J161" s="99" t="str">
        <f>INDEX(TblAdmin1[Admin1 PCODE],MATCH(I161,TblAdmin1[Admin1],0),1)</f>
        <v>CD92</v>
      </c>
      <c r="K161" t="s">
        <v>846</v>
      </c>
      <c r="L161" s="99" t="str">
        <f t="array" aca="1" ref="L161" ca="1">OFFSET(Tbl2_Name2,MATCH(K161,OFFSET(Tbl2_RegionPCODE,MATCH(J161,Tbl2_Pcode1,0),1,COUNTIF(Tbl2_Pcode1,J161),1),0)-1+MATCH(J161,Tbl2_Pcode1,0)-1,1)</f>
        <v>CD9202</v>
      </c>
      <c r="M161" s="100"/>
      <c r="N161" s="99" t="e">
        <f t="array" aca="1" ref="N161" ca="1">OFFSET(Tbl3_Name3,MATCH(M161,OFFSET(Tbl3_Admin2PCODE,MATCH(L161,Tbl3_Pcode2,0),1,COUNTIF(Tbl3_Pcode2,L161),1),0)-1+MATCH(L161,Tbl3_Pcode2,0)-1,1)</f>
        <v>#N/A</v>
      </c>
      <c r="O161" s="98"/>
      <c r="P161" s="99" t="e">
        <f t="array" aca="1" ref="P161" ca="1">OFFSET(Tbl4_Name4,MATCH(O161,OFFSET(Tbl4_Admin3PCODE,MATCH(N161,Tbl4_PCODE3,0),1,COUNTIF(Tbl4_PCODE3,N161),1),0)-1+MATCH(N161,Tbl4_PCODE3,0)-1,1)</f>
        <v>#N/A</v>
      </c>
      <c r="Q161" s="99" t="str">
        <f ca="1">IFERROR(VLOOKUP(P161,PCODE4:LATITUDE,2,FALSE),"")</f>
        <v/>
      </c>
      <c r="R161" s="99" t="str">
        <f ca="1">IFERROR(VLOOKUP(P161,PCODE4:LONGITUDE,3,FALSE),"")</f>
        <v/>
      </c>
      <c r="S161" s="100"/>
      <c r="T161" s="100"/>
      <c r="U161" s="100"/>
      <c r="V161" s="60" t="s">
        <v>36</v>
      </c>
      <c r="W161" s="99" t="str">
        <f>IFERROR(VLOOKUP(V161,ACTIVITIES:UNIT,2,FALSE)," ")</f>
        <v># de kits et d'enfants</v>
      </c>
      <c r="X161" s="99"/>
      <c r="Y161" s="98"/>
      <c r="Z161" s="101">
        <v>2388</v>
      </c>
      <c r="AA161" s="101"/>
      <c r="AB161" s="101"/>
      <c r="AC161" s="101"/>
      <c r="AD161" s="101"/>
      <c r="AE161" s="102"/>
      <c r="AF161" s="102" t="s">
        <v>1329</v>
      </c>
      <c r="AG161" s="107">
        <v>42063</v>
      </c>
      <c r="AH161" s="107">
        <v>42184</v>
      </c>
      <c r="AI161" s="101"/>
    </row>
    <row r="162" spans="1:35" ht="15" customHeight="1">
      <c r="A162" s="97"/>
      <c r="B162" s="90">
        <v>42154</v>
      </c>
      <c r="C162" s="98" t="s">
        <v>1224</v>
      </c>
      <c r="D162" s="99" t="str">
        <f>IFERROR(VLOOKUP(C162,ORG_LIST:ACRO,2,FALSE)," ")</f>
        <v>WVI</v>
      </c>
      <c r="E162" s="99" t="str">
        <f>IFERROR(VLOOKUP(C162,ORG_LIST:TYPEORG,3,FALSE)," ")</f>
        <v>ONG internationale</v>
      </c>
      <c r="F162" s="98" t="s">
        <v>1224</v>
      </c>
      <c r="G162" s="98" t="s">
        <v>1224</v>
      </c>
      <c r="H162" s="37" t="s">
        <v>1323</v>
      </c>
      <c r="I162" s="100" t="s">
        <v>682</v>
      </c>
      <c r="J162" s="99" t="str">
        <f>INDEX(TblAdmin1[Admin1 PCODE],MATCH(I162,TblAdmin1[Admin1],0),1)</f>
        <v>CD92</v>
      </c>
      <c r="K162" t="s">
        <v>846</v>
      </c>
      <c r="L162" s="99" t="str">
        <f t="array" aca="1" ref="L162" ca="1">OFFSET(Tbl2_Name2,MATCH(K162,OFFSET(Tbl2_RegionPCODE,MATCH(J162,Tbl2_Pcode1,0),1,COUNTIF(Tbl2_Pcode1,J162),1),0)-1+MATCH(J162,Tbl2_Pcode1,0)-1,1)</f>
        <v>CD9202</v>
      </c>
      <c r="M162" s="100"/>
      <c r="N162" s="99" t="e">
        <f t="array" aca="1" ref="N162" ca="1">OFFSET(Tbl3_Name3,MATCH(M162,OFFSET(Tbl3_Admin2PCODE,MATCH(L162,Tbl3_Pcode2,0),1,COUNTIF(Tbl3_Pcode2,L162),1),0)-1+MATCH(L162,Tbl3_Pcode2,0)-1,1)</f>
        <v>#N/A</v>
      </c>
      <c r="O162" s="98"/>
      <c r="P162" s="99" t="e">
        <f t="array" aca="1" ref="P162" ca="1">OFFSET(Tbl4_Name4,MATCH(O162,OFFSET(Tbl4_Admin3PCODE,MATCH(N162,Tbl4_PCODE3,0),1,COUNTIF(Tbl4_PCODE3,N162),1),0)-1+MATCH(N162,Tbl4_PCODE3,0)-1,1)</f>
        <v>#N/A</v>
      </c>
      <c r="Q162" s="99" t="str">
        <f ca="1">IFERROR(VLOOKUP(P162,PCODE4:LATITUDE,2,FALSE),"")</f>
        <v/>
      </c>
      <c r="R162" s="99" t="str">
        <f ca="1">IFERROR(VLOOKUP(P162,PCODE4:LONGITUDE,3,FALSE),"")</f>
        <v/>
      </c>
      <c r="S162" s="100"/>
      <c r="T162" s="100"/>
      <c r="U162" s="100"/>
      <c r="V162" s="60" t="s">
        <v>36</v>
      </c>
      <c r="W162" s="99" t="str">
        <f>IFERROR(VLOOKUP(V162,ACTIVITIES:UNIT,2,FALSE)," ")</f>
        <v># de kits et d'enfants</v>
      </c>
      <c r="X162" s="99"/>
      <c r="Y162" s="98"/>
      <c r="Z162" s="101">
        <v>1375</v>
      </c>
      <c r="AA162" s="101"/>
      <c r="AB162" s="101"/>
      <c r="AC162" s="101"/>
      <c r="AD162" s="101"/>
      <c r="AE162" s="102"/>
      <c r="AF162" s="102" t="s">
        <v>1329</v>
      </c>
      <c r="AG162" s="107">
        <v>42063</v>
      </c>
      <c r="AH162" s="107">
        <v>42184</v>
      </c>
      <c r="AI162" s="101"/>
    </row>
    <row r="163" spans="1:35" ht="15" customHeight="1">
      <c r="A163" s="97"/>
      <c r="B163" s="90">
        <v>42154</v>
      </c>
      <c r="C163" s="98" t="s">
        <v>1224</v>
      </c>
      <c r="D163" s="99" t="str">
        <f>IFERROR(VLOOKUP(C163,ORG_LIST:ACRO,2,FALSE)," ")</f>
        <v>WVI</v>
      </c>
      <c r="E163" s="99" t="str">
        <f>IFERROR(VLOOKUP(C163,ORG_LIST:TYPEORG,3,FALSE)," ")</f>
        <v>ONG internationale</v>
      </c>
      <c r="F163" s="98" t="s">
        <v>1224</v>
      </c>
      <c r="G163" s="98" t="s">
        <v>1224</v>
      </c>
      <c r="H163" s="37" t="s">
        <v>1323</v>
      </c>
      <c r="I163" s="100" t="s">
        <v>682</v>
      </c>
      <c r="J163" s="99" t="str">
        <f>INDEX(TblAdmin1[Admin1 PCODE],MATCH(I163,TblAdmin1[Admin1],0),1)</f>
        <v>CD92</v>
      </c>
      <c r="K163" t="s">
        <v>852</v>
      </c>
      <c r="L163" s="99" t="str">
        <f t="array" aca="1" ref="L163" ca="1">OFFSET(Tbl2_Name2,MATCH(K163,OFFSET(Tbl2_RegionPCODE,MATCH(J163,Tbl2_Pcode1,0),1,COUNTIF(Tbl2_Pcode1,J163),1),0)-1+MATCH(J163,Tbl2_Pcode1,0)-1,1)</f>
        <v>CD9207</v>
      </c>
      <c r="M163" s="100"/>
      <c r="N163" s="99" t="e">
        <f t="array" aca="1" ref="N163" ca="1">OFFSET(Tbl3_Name3,MATCH(M163,OFFSET(Tbl3_Admin2PCODE,MATCH(L163,Tbl3_Pcode2,0),1,COUNTIF(Tbl3_Pcode2,L163),1),0)-1+MATCH(L163,Tbl3_Pcode2,0)-1,1)</f>
        <v>#N/A</v>
      </c>
      <c r="O163" s="98"/>
      <c r="P163" s="99" t="e">
        <f t="array" aca="1" ref="P163" ca="1">OFFSET(Tbl4_Name4,MATCH(O163,OFFSET(Tbl4_Admin3PCODE,MATCH(N163,Tbl4_PCODE3,0),1,COUNTIF(Tbl4_PCODE3,N163),1),0)-1+MATCH(N163,Tbl4_PCODE3,0)-1,1)</f>
        <v>#N/A</v>
      </c>
      <c r="Q163" s="99" t="str">
        <f ca="1">IFERROR(VLOOKUP(P163,PCODE4:LATITUDE,2,FALSE),"")</f>
        <v/>
      </c>
      <c r="R163" s="99" t="str">
        <f ca="1">IFERROR(VLOOKUP(P163,PCODE4:LONGITUDE,3,FALSE),"")</f>
        <v/>
      </c>
      <c r="S163" s="100"/>
      <c r="T163" s="100"/>
      <c r="U163" s="100"/>
      <c r="V163" s="60" t="s">
        <v>36</v>
      </c>
      <c r="W163" s="99" t="str">
        <f>IFERROR(VLOOKUP(V163,ACTIVITIES:UNIT,2,FALSE)," ")</f>
        <v># de kits et d'enfants</v>
      </c>
      <c r="X163" s="99"/>
      <c r="Y163" s="98"/>
      <c r="Z163" s="101">
        <v>1690</v>
      </c>
      <c r="AA163" s="101"/>
      <c r="AB163" s="101"/>
      <c r="AC163" s="101"/>
      <c r="AD163" s="101"/>
      <c r="AE163" s="102"/>
      <c r="AF163" s="102" t="s">
        <v>1329</v>
      </c>
      <c r="AG163" s="107">
        <v>42063</v>
      </c>
      <c r="AH163" s="107">
        <v>42184</v>
      </c>
      <c r="AI163" s="101"/>
    </row>
    <row r="164" spans="1:35" ht="15" customHeight="1">
      <c r="A164" s="97"/>
      <c r="B164" s="90">
        <v>42154</v>
      </c>
      <c r="C164" s="98" t="s">
        <v>1224</v>
      </c>
      <c r="D164" s="99" t="str">
        <f>IFERROR(VLOOKUP(C164,ORG_LIST:ACRO,2,FALSE)," ")</f>
        <v>WVI</v>
      </c>
      <c r="E164" s="99" t="str">
        <f>IFERROR(VLOOKUP(C164,ORG_LIST:TYPEORG,3,FALSE)," ")</f>
        <v>ONG internationale</v>
      </c>
      <c r="F164" s="98" t="s">
        <v>1224</v>
      </c>
      <c r="G164" s="98" t="s">
        <v>1224</v>
      </c>
      <c r="H164" s="37" t="s">
        <v>1323</v>
      </c>
      <c r="I164" s="100" t="s">
        <v>682</v>
      </c>
      <c r="J164" s="99" t="str">
        <f>INDEX(TblAdmin1[Admin1 PCODE],MATCH(I164,TblAdmin1[Admin1],0),1)</f>
        <v>CD92</v>
      </c>
      <c r="K164" t="s">
        <v>852</v>
      </c>
      <c r="L164" s="99" t="str">
        <f t="array" aca="1" ref="L164" ca="1">OFFSET(Tbl2_Name2,MATCH(K164,OFFSET(Tbl2_RegionPCODE,MATCH(J164,Tbl2_Pcode1,0),1,COUNTIF(Tbl2_Pcode1,J164),1),0)-1+MATCH(J164,Tbl2_Pcode1,0)-1,1)</f>
        <v>CD9207</v>
      </c>
      <c r="M164" s="100"/>
      <c r="N164" s="99" t="e">
        <f t="array" aca="1" ref="N164" ca="1">OFFSET(Tbl3_Name3,MATCH(M164,OFFSET(Tbl3_Admin2PCODE,MATCH(L164,Tbl3_Pcode2,0),1,COUNTIF(Tbl3_Pcode2,L164),1),0)-1+MATCH(L164,Tbl3_Pcode2,0)-1,1)</f>
        <v>#N/A</v>
      </c>
      <c r="O164" s="98"/>
      <c r="P164" s="99" t="e">
        <f t="array" aca="1" ref="P164" ca="1">OFFSET(Tbl4_Name4,MATCH(O164,OFFSET(Tbl4_Admin3PCODE,MATCH(N164,Tbl4_PCODE3,0),1,COUNTIF(Tbl4_PCODE3,N164),1),0)-1+MATCH(N164,Tbl4_PCODE3,0)-1,1)</f>
        <v>#N/A</v>
      </c>
      <c r="Q164" s="99" t="str">
        <f ca="1">IFERROR(VLOOKUP(P164,PCODE4:LATITUDE,2,FALSE),"")</f>
        <v/>
      </c>
      <c r="R164" s="99" t="str">
        <f ca="1">IFERROR(VLOOKUP(P164,PCODE4:LONGITUDE,3,FALSE),"")</f>
        <v/>
      </c>
      <c r="S164" s="100"/>
      <c r="T164" s="100"/>
      <c r="U164" s="100"/>
      <c r="V164" s="60" t="s">
        <v>36</v>
      </c>
      <c r="W164" s="99" t="str">
        <f>IFERROR(VLOOKUP(V164,ACTIVITIES:UNIT,2,FALSE)," ")</f>
        <v># de kits et d'enfants</v>
      </c>
      <c r="X164" s="99"/>
      <c r="Y164" s="98"/>
      <c r="Z164" s="101">
        <v>1324</v>
      </c>
      <c r="AA164" s="101"/>
      <c r="AB164" s="101"/>
      <c r="AC164" s="101"/>
      <c r="AD164" s="101"/>
      <c r="AE164" s="102"/>
      <c r="AF164" s="102" t="s">
        <v>1329</v>
      </c>
      <c r="AG164" s="107">
        <v>42063</v>
      </c>
      <c r="AH164" s="107">
        <v>42184</v>
      </c>
      <c r="AI164" s="101"/>
    </row>
    <row r="165" spans="1:35" ht="15" customHeight="1">
      <c r="A165" s="97"/>
      <c r="B165" s="90">
        <v>42154</v>
      </c>
      <c r="C165" s="98" t="s">
        <v>1224</v>
      </c>
      <c r="D165" s="99" t="str">
        <f>IFERROR(VLOOKUP(C165,ORG_LIST:ACRO,2,FALSE)," ")</f>
        <v>WVI</v>
      </c>
      <c r="E165" s="99" t="str">
        <f>IFERROR(VLOOKUP(C165,ORG_LIST:TYPEORG,3,FALSE)," ")</f>
        <v>ONG internationale</v>
      </c>
      <c r="F165" s="98" t="s">
        <v>1224</v>
      </c>
      <c r="G165" s="98" t="s">
        <v>1224</v>
      </c>
      <c r="H165" s="37" t="s">
        <v>1323</v>
      </c>
      <c r="I165" s="100" t="s">
        <v>682</v>
      </c>
      <c r="J165" s="99" t="str">
        <f>INDEX(TblAdmin1[Admin1 PCODE],MATCH(I165,TblAdmin1[Admin1],0),1)</f>
        <v>CD92</v>
      </c>
      <c r="K165" t="s">
        <v>852</v>
      </c>
      <c r="L165" s="99" t="str">
        <f t="array" aca="1" ref="L165" ca="1">OFFSET(Tbl2_Name2,MATCH(K165,OFFSET(Tbl2_RegionPCODE,MATCH(J165,Tbl2_Pcode1,0),1,COUNTIF(Tbl2_Pcode1,J165),1),0)-1+MATCH(J165,Tbl2_Pcode1,0)-1,1)</f>
        <v>CD9207</v>
      </c>
      <c r="M165" s="100"/>
      <c r="N165" s="99" t="e">
        <f t="array" aca="1" ref="N165" ca="1">OFFSET(Tbl3_Name3,MATCH(M165,OFFSET(Tbl3_Admin2PCODE,MATCH(L165,Tbl3_Pcode2,0),1,COUNTIF(Tbl3_Pcode2,L165),1),0)-1+MATCH(L165,Tbl3_Pcode2,0)-1,1)</f>
        <v>#N/A</v>
      </c>
      <c r="O165" s="98"/>
      <c r="P165" s="99" t="e">
        <f t="array" aca="1" ref="P165" ca="1">OFFSET(Tbl4_Name4,MATCH(O165,OFFSET(Tbl4_Admin3PCODE,MATCH(N165,Tbl4_PCODE3,0),1,COUNTIF(Tbl4_PCODE3,N165),1),0)-1+MATCH(N165,Tbl4_PCODE3,0)-1,1)</f>
        <v>#N/A</v>
      </c>
      <c r="Q165" s="99" t="str">
        <f ca="1">IFERROR(VLOOKUP(P165,PCODE4:LATITUDE,2,FALSE),"")</f>
        <v/>
      </c>
      <c r="R165" s="99" t="str">
        <f ca="1">IFERROR(VLOOKUP(P165,PCODE4:LONGITUDE,3,FALSE),"")</f>
        <v/>
      </c>
      <c r="S165" s="100"/>
      <c r="T165" s="100"/>
      <c r="U165" s="100"/>
      <c r="V165" s="60" t="s">
        <v>36</v>
      </c>
      <c r="W165" s="99" t="str">
        <f>IFERROR(VLOOKUP(V165,ACTIVITIES:UNIT,2,FALSE)," ")</f>
        <v># de kits et d'enfants</v>
      </c>
      <c r="X165" s="99"/>
      <c r="Y165" s="98"/>
      <c r="Z165" s="101">
        <v>2737</v>
      </c>
      <c r="AA165" s="101"/>
      <c r="AB165" s="101"/>
      <c r="AC165" s="101"/>
      <c r="AD165" s="101"/>
      <c r="AE165" s="102"/>
      <c r="AF165" s="102" t="s">
        <v>1329</v>
      </c>
      <c r="AG165" s="107">
        <v>42063</v>
      </c>
      <c r="AH165" s="107">
        <v>42184</v>
      </c>
      <c r="AI165" s="101"/>
    </row>
    <row r="166" spans="1:35" ht="15" customHeight="1">
      <c r="A166" s="97"/>
      <c r="B166" s="90">
        <v>42154</v>
      </c>
      <c r="C166" s="98" t="s">
        <v>1224</v>
      </c>
      <c r="D166" s="99" t="str">
        <f>IFERROR(VLOOKUP(C166,ORG_LIST:ACRO,2,FALSE)," ")</f>
        <v>WVI</v>
      </c>
      <c r="E166" s="99" t="str">
        <f>IFERROR(VLOOKUP(C166,ORG_LIST:TYPEORG,3,FALSE)," ")</f>
        <v>ONG internationale</v>
      </c>
      <c r="F166" s="98" t="s">
        <v>1224</v>
      </c>
      <c r="G166" s="98" t="s">
        <v>1224</v>
      </c>
      <c r="H166" s="37" t="s">
        <v>1323</v>
      </c>
      <c r="I166" s="100" t="s">
        <v>682</v>
      </c>
      <c r="J166" s="99" t="str">
        <f>INDEX(TblAdmin1[Admin1 PCODE],MATCH(I166,TblAdmin1[Admin1],0),1)</f>
        <v>CD92</v>
      </c>
      <c r="K166" t="s">
        <v>844</v>
      </c>
      <c r="L166" s="99" t="str">
        <f t="array" aca="1" ref="L166" ca="1">OFFSET(Tbl2_Name2,MATCH(K166,OFFSET(Tbl2_RegionPCODE,MATCH(J166,Tbl2_Pcode1,0),1,COUNTIF(Tbl2_Pcode1,J166),1),0)-1+MATCH(J166,Tbl2_Pcode1,0)-1,1)</f>
        <v>CD9206</v>
      </c>
      <c r="M166" s="100"/>
      <c r="N166" s="99" t="e">
        <f t="array" aca="1" ref="N166" ca="1">OFFSET(Tbl3_Name3,MATCH(M166,OFFSET(Tbl3_Admin2PCODE,MATCH(L166,Tbl3_Pcode2,0),1,COUNTIF(Tbl3_Pcode2,L166),1),0)-1+MATCH(L166,Tbl3_Pcode2,0)-1,1)</f>
        <v>#N/A</v>
      </c>
      <c r="O166" s="98"/>
      <c r="P166" s="99" t="e">
        <f t="array" aca="1" ref="P166" ca="1">OFFSET(Tbl4_Name4,MATCH(O166,OFFSET(Tbl4_Admin3PCODE,MATCH(N166,Tbl4_PCODE3,0),1,COUNTIF(Tbl4_PCODE3,N166),1),0)-1+MATCH(N166,Tbl4_PCODE3,0)-1,1)</f>
        <v>#N/A</v>
      </c>
      <c r="Q166" s="99" t="str">
        <f ca="1">IFERROR(VLOOKUP(P166,PCODE4:LATITUDE,2,FALSE),"")</f>
        <v/>
      </c>
      <c r="R166" s="99" t="str">
        <f ca="1">IFERROR(VLOOKUP(P166,PCODE4:LONGITUDE,3,FALSE),"")</f>
        <v/>
      </c>
      <c r="S166" s="100"/>
      <c r="T166" s="100"/>
      <c r="U166" s="100"/>
      <c r="V166" s="60" t="s">
        <v>36</v>
      </c>
      <c r="W166" s="99" t="str">
        <f>IFERROR(VLOOKUP(V166,ACTIVITIES:UNIT,2,FALSE)," ")</f>
        <v># de kits et d'enfants</v>
      </c>
      <c r="X166" s="99"/>
      <c r="Y166" s="98"/>
      <c r="Z166" s="101">
        <v>1757</v>
      </c>
      <c r="AA166" s="101"/>
      <c r="AB166" s="101"/>
      <c r="AC166" s="101"/>
      <c r="AD166" s="101"/>
      <c r="AE166" s="102"/>
      <c r="AF166" s="102" t="s">
        <v>1329</v>
      </c>
      <c r="AG166" s="107">
        <v>42063</v>
      </c>
      <c r="AH166" s="107">
        <v>42184</v>
      </c>
      <c r="AI166" s="101"/>
    </row>
    <row r="167" spans="1:35" ht="15" customHeight="1">
      <c r="A167" s="97"/>
      <c r="B167" s="90">
        <v>42154</v>
      </c>
      <c r="C167" s="98" t="s">
        <v>1224</v>
      </c>
      <c r="D167" s="99" t="str">
        <f>IFERROR(VLOOKUP(C167,ORG_LIST:ACRO,2,FALSE)," ")</f>
        <v>WVI</v>
      </c>
      <c r="E167" s="99" t="str">
        <f>IFERROR(VLOOKUP(C167,ORG_LIST:TYPEORG,3,FALSE)," ")</f>
        <v>ONG internationale</v>
      </c>
      <c r="F167" s="98" t="s">
        <v>1224</v>
      </c>
      <c r="G167" s="98" t="s">
        <v>1224</v>
      </c>
      <c r="H167" s="37" t="s">
        <v>1323</v>
      </c>
      <c r="I167" s="100" t="s">
        <v>682</v>
      </c>
      <c r="J167" s="99" t="str">
        <f>INDEX(TblAdmin1[Admin1 PCODE],MATCH(I167,TblAdmin1[Admin1],0),1)</f>
        <v>CD92</v>
      </c>
      <c r="K167" t="s">
        <v>844</v>
      </c>
      <c r="L167" s="99" t="str">
        <f t="array" aca="1" ref="L167" ca="1">OFFSET(Tbl2_Name2,MATCH(K167,OFFSET(Tbl2_RegionPCODE,MATCH(J167,Tbl2_Pcode1,0),1,COUNTIF(Tbl2_Pcode1,J167),1),0)-1+MATCH(J167,Tbl2_Pcode1,0)-1,1)</f>
        <v>CD9206</v>
      </c>
      <c r="M167" s="100"/>
      <c r="N167" s="99" t="e">
        <f t="array" aca="1" ref="N167" ca="1">OFFSET(Tbl3_Name3,MATCH(M167,OFFSET(Tbl3_Admin2PCODE,MATCH(L167,Tbl3_Pcode2,0),1,COUNTIF(Tbl3_Pcode2,L167),1),0)-1+MATCH(L167,Tbl3_Pcode2,0)-1,1)</f>
        <v>#N/A</v>
      </c>
      <c r="O167" s="98"/>
      <c r="P167" s="99" t="e">
        <f t="array" aca="1" ref="P167" ca="1">OFFSET(Tbl4_Name4,MATCH(O167,OFFSET(Tbl4_Admin3PCODE,MATCH(N167,Tbl4_PCODE3,0),1,COUNTIF(Tbl4_PCODE3,N167),1),0)-1+MATCH(N167,Tbl4_PCODE3,0)-1,1)</f>
        <v>#N/A</v>
      </c>
      <c r="Q167" s="99" t="str">
        <f ca="1">IFERROR(VLOOKUP(P167,PCODE4:LATITUDE,2,FALSE),"")</f>
        <v/>
      </c>
      <c r="R167" s="99" t="str">
        <f ca="1">IFERROR(VLOOKUP(P167,PCODE4:LONGITUDE,3,FALSE),"")</f>
        <v/>
      </c>
      <c r="S167" s="100"/>
      <c r="T167" s="100"/>
      <c r="U167" s="100"/>
      <c r="V167" s="60" t="s">
        <v>36</v>
      </c>
      <c r="W167" s="99" t="str">
        <f>IFERROR(VLOOKUP(V167,ACTIVITIES:UNIT,2,FALSE)," ")</f>
        <v># de kits et d'enfants</v>
      </c>
      <c r="X167" s="99"/>
      <c r="Y167" s="98"/>
      <c r="Z167" s="101">
        <v>225</v>
      </c>
      <c r="AA167" s="101"/>
      <c r="AB167" s="101"/>
      <c r="AC167" s="101"/>
      <c r="AD167" s="101"/>
      <c r="AE167" s="102"/>
      <c r="AF167" s="102" t="s">
        <v>1329</v>
      </c>
      <c r="AG167" s="107">
        <v>42063</v>
      </c>
      <c r="AH167" s="107">
        <v>42184</v>
      </c>
      <c r="AI167" s="101"/>
    </row>
    <row r="168" spans="1:35" ht="15" customHeight="1">
      <c r="A168" s="97"/>
      <c r="B168" s="90">
        <v>42154</v>
      </c>
      <c r="C168" s="98" t="s">
        <v>1224</v>
      </c>
      <c r="D168" s="99" t="str">
        <f>IFERROR(VLOOKUP(C168,ORG_LIST:ACRO,2,FALSE)," ")</f>
        <v>WVI</v>
      </c>
      <c r="E168" s="99" t="str">
        <f>IFERROR(VLOOKUP(C168,ORG_LIST:TYPEORG,3,FALSE)," ")</f>
        <v>ONG internationale</v>
      </c>
      <c r="F168" s="98" t="s">
        <v>1224</v>
      </c>
      <c r="G168" s="98" t="s">
        <v>1224</v>
      </c>
      <c r="H168" s="37" t="s">
        <v>1323</v>
      </c>
      <c r="I168" s="100" t="s">
        <v>682</v>
      </c>
      <c r="J168" s="99" t="str">
        <f>INDEX(TblAdmin1[Admin1 PCODE],MATCH(I168,TblAdmin1[Admin1],0),1)</f>
        <v>CD92</v>
      </c>
      <c r="K168" t="s">
        <v>844</v>
      </c>
      <c r="L168" s="99" t="str">
        <f t="array" aca="1" ref="L168" ca="1">OFFSET(Tbl2_Name2,MATCH(K168,OFFSET(Tbl2_RegionPCODE,MATCH(J168,Tbl2_Pcode1,0),1,COUNTIF(Tbl2_Pcode1,J168),1),0)-1+MATCH(J168,Tbl2_Pcode1,0)-1,1)</f>
        <v>CD9206</v>
      </c>
      <c r="M168" s="100"/>
      <c r="N168" s="99" t="e">
        <f t="array" aca="1" ref="N168" ca="1">OFFSET(Tbl3_Name3,MATCH(M168,OFFSET(Tbl3_Admin2PCODE,MATCH(L168,Tbl3_Pcode2,0),1,COUNTIF(Tbl3_Pcode2,L168),1),0)-1+MATCH(L168,Tbl3_Pcode2,0)-1,1)</f>
        <v>#N/A</v>
      </c>
      <c r="O168" s="98"/>
      <c r="P168" s="99" t="e">
        <f t="array" aca="1" ref="P168" ca="1">OFFSET(Tbl4_Name4,MATCH(O168,OFFSET(Tbl4_Admin3PCODE,MATCH(N168,Tbl4_PCODE3,0),1,COUNTIF(Tbl4_PCODE3,N168),1),0)-1+MATCH(N168,Tbl4_PCODE3,0)-1,1)</f>
        <v>#N/A</v>
      </c>
      <c r="Q168" s="99" t="str">
        <f ca="1">IFERROR(VLOOKUP(P168,PCODE4:LATITUDE,2,FALSE),"")</f>
        <v/>
      </c>
      <c r="R168" s="99" t="str">
        <f ca="1">IFERROR(VLOOKUP(P168,PCODE4:LONGITUDE,3,FALSE),"")</f>
        <v/>
      </c>
      <c r="S168" s="100"/>
      <c r="T168" s="100"/>
      <c r="U168" s="100"/>
      <c r="V168" s="60" t="s">
        <v>36</v>
      </c>
      <c r="W168" s="99" t="str">
        <f>IFERROR(VLOOKUP(V168,ACTIVITIES:UNIT,2,FALSE)," ")</f>
        <v># de kits et d'enfants</v>
      </c>
      <c r="X168" s="99"/>
      <c r="Y168" s="98"/>
      <c r="Z168" s="101">
        <v>72</v>
      </c>
      <c r="AA168" s="101"/>
      <c r="AB168" s="101"/>
      <c r="AC168" s="101"/>
      <c r="AD168" s="101"/>
      <c r="AE168" s="102"/>
      <c r="AF168" s="102" t="s">
        <v>1329</v>
      </c>
      <c r="AG168" s="107">
        <v>42063</v>
      </c>
      <c r="AH168" s="107">
        <v>42184</v>
      </c>
      <c r="AI168" s="101"/>
    </row>
    <row r="169" spans="1:35" ht="15" customHeight="1">
      <c r="A169" s="97"/>
      <c r="B169" s="90">
        <v>42154</v>
      </c>
      <c r="C169" s="98" t="s">
        <v>1224</v>
      </c>
      <c r="D169" s="99" t="str">
        <f>IFERROR(VLOOKUP(C169,ORG_LIST:ACRO,2,FALSE)," ")</f>
        <v>WVI</v>
      </c>
      <c r="E169" s="99" t="str">
        <f>IFERROR(VLOOKUP(C169,ORG_LIST:TYPEORG,3,FALSE)," ")</f>
        <v>ONG internationale</v>
      </c>
      <c r="F169" s="98" t="s">
        <v>1224</v>
      </c>
      <c r="G169" s="98" t="s">
        <v>1224</v>
      </c>
      <c r="H169" s="37" t="s">
        <v>1323</v>
      </c>
      <c r="I169" s="100" t="s">
        <v>682</v>
      </c>
      <c r="J169" s="99" t="str">
        <f>INDEX(TblAdmin1[Admin1 PCODE],MATCH(I169,TblAdmin1[Admin1],0),1)</f>
        <v>CD92</v>
      </c>
      <c r="K169" t="s">
        <v>854</v>
      </c>
      <c r="L169" s="99" t="str">
        <f t="array" aca="1" ref="L169" ca="1">OFFSET(Tbl2_Name2,MATCH(K169,OFFSET(Tbl2_RegionPCODE,MATCH(J169,Tbl2_Pcode1,0),1,COUNTIF(Tbl2_Pcode1,J169),1),0)-1+MATCH(J169,Tbl2_Pcode1,0)-1,1)</f>
        <v>CD9201</v>
      </c>
      <c r="M169" s="100"/>
      <c r="N169" s="99" t="e">
        <f t="array" aca="1" ref="N169" ca="1">OFFSET(Tbl3_Name3,MATCH(M169,OFFSET(Tbl3_Admin2PCODE,MATCH(L169,Tbl3_Pcode2,0),1,COUNTIF(Tbl3_Pcode2,L169),1),0)-1+MATCH(L169,Tbl3_Pcode2,0)-1,1)</f>
        <v>#N/A</v>
      </c>
      <c r="O169" s="98"/>
      <c r="P169" s="99" t="e">
        <f t="array" aca="1" ref="P169" ca="1">OFFSET(Tbl4_Name4,MATCH(O169,OFFSET(Tbl4_Admin3PCODE,MATCH(N169,Tbl4_PCODE3,0),1,COUNTIF(Tbl4_PCODE3,N169),1),0)-1+MATCH(N169,Tbl4_PCODE3,0)-1,1)</f>
        <v>#N/A</v>
      </c>
      <c r="Q169" s="99" t="str">
        <f ca="1">IFERROR(VLOOKUP(P169,PCODE4:LATITUDE,2,FALSE),"")</f>
        <v/>
      </c>
      <c r="R169" s="99" t="str">
        <f ca="1">IFERROR(VLOOKUP(P169,PCODE4:LONGITUDE,3,FALSE),"")</f>
        <v/>
      </c>
      <c r="S169" s="100"/>
      <c r="T169" s="100"/>
      <c r="U169" s="100"/>
      <c r="V169" s="60" t="s">
        <v>36</v>
      </c>
      <c r="W169" s="99" t="str">
        <f>IFERROR(VLOOKUP(V169,ACTIVITIES:UNIT,2,FALSE)," ")</f>
        <v># de kits et d'enfants</v>
      </c>
      <c r="X169" s="99"/>
      <c r="Y169" s="98"/>
      <c r="Z169" s="101">
        <v>3906</v>
      </c>
      <c r="AA169" s="101"/>
      <c r="AB169" s="101"/>
      <c r="AC169" s="101"/>
      <c r="AD169" s="101"/>
      <c r="AE169" s="102"/>
      <c r="AF169" s="102" t="s">
        <v>1329</v>
      </c>
      <c r="AG169" s="107">
        <v>42063</v>
      </c>
      <c r="AH169" s="107">
        <v>42184</v>
      </c>
      <c r="AI169" s="101"/>
    </row>
    <row r="170" spans="1:35" ht="15" customHeight="1">
      <c r="A170" s="97"/>
      <c r="B170" s="90">
        <v>42154</v>
      </c>
      <c r="C170" s="98" t="s">
        <v>2</v>
      </c>
      <c r="D170" s="99" t="str">
        <f>IFERROR(VLOOKUP(C170,ORG_LIST:ACRO,2,FALSE)," ")</f>
        <v>SCI</v>
      </c>
      <c r="E170" s="99" t="str">
        <f>IFERROR(VLOOKUP(C170,ORG_LIST:TYPEORG,3,FALSE)," ")</f>
        <v>ONG internationale</v>
      </c>
      <c r="F170" s="98" t="s">
        <v>1224</v>
      </c>
      <c r="G170" s="98" t="s">
        <v>1224</v>
      </c>
      <c r="H170" s="37" t="s">
        <v>1335</v>
      </c>
      <c r="I170" s="100" t="s">
        <v>683</v>
      </c>
      <c r="J170" s="99" t="str">
        <f>INDEX(TblAdmin1[Admin1 PCODE],MATCH(I170,TblAdmin1[Admin1],0),1)</f>
        <v>CD91</v>
      </c>
      <c r="K170" s="100" t="s">
        <v>861</v>
      </c>
      <c r="L170" s="99" t="str">
        <f t="array" aca="1" ref="L170" ca="1">OFFSET(Tbl2_Name2,MATCH(K170,OFFSET(Tbl2_RegionPCODE,MATCH(J170,Tbl2_Pcode1,0),1,COUNTIF(Tbl2_Pcode1,J170),1),0)-1+MATCH(J170,Tbl2_Pcode1,0)-1,1)</f>
        <v>CD9101</v>
      </c>
      <c r="M170" s="100"/>
      <c r="N170" s="99" t="e">
        <f t="array" aca="1" ref="N170" ca="1">OFFSET(Tbl3_Name3,MATCH(M170,OFFSET(Tbl3_Admin2PCODE,MATCH(L170,Tbl3_Pcode2,0),1,COUNTIF(Tbl3_Pcode2,L170),1),0)-1+MATCH(L170,Tbl3_Pcode2,0)-1,1)</f>
        <v>#N/A</v>
      </c>
      <c r="O170" s="98"/>
      <c r="P170" s="99" t="e">
        <f t="array" aca="1" ref="P170" ca="1">OFFSET(Tbl4_Name4,MATCH(O170,OFFSET(Tbl4_Admin3PCODE,MATCH(N170,Tbl4_PCODE3,0),1,COUNTIF(Tbl4_PCODE3,N170),1),0)-1+MATCH(N170,Tbl4_PCODE3,0)-1,1)</f>
        <v>#N/A</v>
      </c>
      <c r="Q170" s="99" t="str">
        <f ca="1">IFERROR(VLOOKUP(P170,PCODE4:LATITUDE,2,FALSE),"")</f>
        <v/>
      </c>
      <c r="R170" s="99" t="str">
        <f ca="1">IFERROR(VLOOKUP(P170,PCODE4:LONGITUDE,3,FALSE),"")</f>
        <v/>
      </c>
      <c r="S170" s="100"/>
      <c r="T170" s="100"/>
      <c r="U170" s="100"/>
      <c r="V170" s="60" t="s">
        <v>36</v>
      </c>
      <c r="W170" s="99" t="str">
        <f>IFERROR(VLOOKUP(V170,ACTIVITIES:UNIT,2,FALSE)," ")</f>
        <v># de kits et d'enfants</v>
      </c>
      <c r="X170" s="99"/>
      <c r="Y170" s="98"/>
      <c r="Z170" s="101">
        <v>800</v>
      </c>
      <c r="AA170" s="101"/>
      <c r="AB170" s="101"/>
      <c r="AC170" s="101"/>
      <c r="AD170" s="101"/>
      <c r="AE170" s="102"/>
      <c r="AF170" s="102" t="s">
        <v>1329</v>
      </c>
      <c r="AG170" s="107">
        <v>42124</v>
      </c>
      <c r="AH170" s="107">
        <v>42184</v>
      </c>
      <c r="AI170" s="101"/>
    </row>
    <row r="171" spans="1:35" ht="15" customHeight="1">
      <c r="A171" s="97"/>
      <c r="B171" s="90">
        <v>42154</v>
      </c>
      <c r="C171" s="98" t="s">
        <v>2</v>
      </c>
      <c r="D171" s="99" t="str">
        <f>IFERROR(VLOOKUP(C171,ORG_LIST:ACRO,2,FALSE)," ")</f>
        <v>SCI</v>
      </c>
      <c r="E171" s="99" t="str">
        <f>IFERROR(VLOOKUP(C171,ORG_LIST:TYPEORG,3,FALSE)," ")</f>
        <v>ONG internationale</v>
      </c>
      <c r="F171" s="98" t="s">
        <v>1224</v>
      </c>
      <c r="G171" s="98" t="s">
        <v>1224</v>
      </c>
      <c r="H171" s="37" t="s">
        <v>1335</v>
      </c>
      <c r="I171" s="100" t="s">
        <v>683</v>
      </c>
      <c r="J171" s="99" t="str">
        <f>INDEX(TblAdmin1[Admin1 PCODE],MATCH(I171,TblAdmin1[Admin1],0),1)</f>
        <v>CD91</v>
      </c>
      <c r="K171" s="100" t="s">
        <v>861</v>
      </c>
      <c r="L171" s="99" t="str">
        <f t="array" aca="1" ref="L171" ca="1">OFFSET(Tbl2_Name2,MATCH(K171,OFFSET(Tbl2_RegionPCODE,MATCH(J171,Tbl2_Pcode1,0),1,COUNTIF(Tbl2_Pcode1,J171),1),0)-1+MATCH(J171,Tbl2_Pcode1,0)-1,1)</f>
        <v>CD9101</v>
      </c>
      <c r="M171" s="100"/>
      <c r="N171" s="99" t="e">
        <f t="array" aca="1" ref="N171" ca="1">OFFSET(Tbl3_Name3,MATCH(M171,OFFSET(Tbl3_Admin2PCODE,MATCH(L171,Tbl3_Pcode2,0),1,COUNTIF(Tbl3_Pcode2,L171),1),0)-1+MATCH(L171,Tbl3_Pcode2,0)-1,1)</f>
        <v>#N/A</v>
      </c>
      <c r="O171" s="98"/>
      <c r="P171" s="99" t="e">
        <f t="array" aca="1" ref="P171" ca="1">OFFSET(Tbl4_Name4,MATCH(O171,OFFSET(Tbl4_Admin3PCODE,MATCH(N171,Tbl4_PCODE3,0),1,COUNTIF(Tbl4_PCODE3,N171),1),0)-1+MATCH(N171,Tbl4_PCODE3,0)-1,1)</f>
        <v>#N/A</v>
      </c>
      <c r="Q171" s="99" t="str">
        <f ca="1">IFERROR(VLOOKUP(P171,PCODE4:LATITUDE,2,FALSE),"")</f>
        <v/>
      </c>
      <c r="R171" s="99" t="str">
        <f ca="1">IFERROR(VLOOKUP(P171,PCODE4:LONGITUDE,3,FALSE),"")</f>
        <v/>
      </c>
      <c r="S171" s="100"/>
      <c r="T171" s="100"/>
      <c r="U171" s="100"/>
      <c r="V171" s="60" t="s">
        <v>36</v>
      </c>
      <c r="W171" s="99" t="str">
        <f>IFERROR(VLOOKUP(V171,ACTIVITIES:UNIT,2,FALSE)," ")</f>
        <v># de kits et d'enfants</v>
      </c>
      <c r="X171" s="99"/>
      <c r="Y171" s="98"/>
      <c r="Z171" s="101">
        <v>2013</v>
      </c>
      <c r="AA171" s="101"/>
      <c r="AB171" s="101"/>
      <c r="AC171" s="101"/>
      <c r="AD171" s="101"/>
      <c r="AE171" s="102"/>
      <c r="AF171" s="102" t="s">
        <v>1329</v>
      </c>
      <c r="AG171" s="107">
        <v>42124</v>
      </c>
      <c r="AH171" s="107">
        <v>42184</v>
      </c>
      <c r="AI171" s="101"/>
    </row>
    <row r="172" spans="1:35" ht="15" customHeight="1">
      <c r="A172" s="97"/>
      <c r="B172" s="90">
        <v>42154</v>
      </c>
      <c r="C172" s="98" t="s">
        <v>2</v>
      </c>
      <c r="D172" s="99" t="str">
        <f>IFERROR(VLOOKUP(C172,ORG_LIST:ACRO,2,FALSE)," ")</f>
        <v>SCI</v>
      </c>
      <c r="E172" s="99" t="str">
        <f>IFERROR(VLOOKUP(C172,ORG_LIST:TYPEORG,3,FALSE)," ")</f>
        <v>ONG internationale</v>
      </c>
      <c r="F172" s="98" t="s">
        <v>1224</v>
      </c>
      <c r="G172" s="98" t="s">
        <v>1224</v>
      </c>
      <c r="H172" s="37" t="s">
        <v>1335</v>
      </c>
      <c r="I172" s="100" t="s">
        <v>683</v>
      </c>
      <c r="J172" s="99" t="str">
        <f>INDEX(TblAdmin1[Admin1 PCODE],MATCH(I172,TblAdmin1[Admin1],0),1)</f>
        <v>CD91</v>
      </c>
      <c r="K172" s="100" t="s">
        <v>861</v>
      </c>
      <c r="L172" s="99" t="str">
        <f t="array" aca="1" ref="L172" ca="1">OFFSET(Tbl2_Name2,MATCH(K172,OFFSET(Tbl2_RegionPCODE,MATCH(J172,Tbl2_Pcode1,0),1,COUNTIF(Tbl2_Pcode1,J172),1),0)-1+MATCH(J172,Tbl2_Pcode1,0)-1,1)</f>
        <v>CD9101</v>
      </c>
      <c r="M172" s="100"/>
      <c r="N172" s="99" t="e">
        <f t="array" aca="1" ref="N172" ca="1">OFFSET(Tbl3_Name3,MATCH(M172,OFFSET(Tbl3_Admin2PCODE,MATCH(L172,Tbl3_Pcode2,0),1,COUNTIF(Tbl3_Pcode2,L172),1),0)-1+MATCH(L172,Tbl3_Pcode2,0)-1,1)</f>
        <v>#N/A</v>
      </c>
      <c r="O172" s="98"/>
      <c r="P172" s="99" t="e">
        <f t="array" aca="1" ref="P172" ca="1">OFFSET(Tbl4_Name4,MATCH(O172,OFFSET(Tbl4_Admin3PCODE,MATCH(N172,Tbl4_PCODE3,0),1,COUNTIF(Tbl4_PCODE3,N172),1),0)-1+MATCH(N172,Tbl4_PCODE3,0)-1,1)</f>
        <v>#N/A</v>
      </c>
      <c r="Q172" s="99" t="str">
        <f ca="1">IFERROR(VLOOKUP(P172,PCODE4:LATITUDE,2,FALSE),"")</f>
        <v/>
      </c>
      <c r="R172" s="99" t="str">
        <f ca="1">IFERROR(VLOOKUP(P172,PCODE4:LONGITUDE,3,FALSE),"")</f>
        <v/>
      </c>
      <c r="S172" s="100"/>
      <c r="T172" s="100"/>
      <c r="U172" s="100"/>
      <c r="V172" s="60" t="s">
        <v>36</v>
      </c>
      <c r="W172" s="99" t="str">
        <f>IFERROR(VLOOKUP(V172,ACTIVITIES:UNIT,2,FALSE)," ")</f>
        <v># de kits et d'enfants</v>
      </c>
      <c r="X172" s="99"/>
      <c r="Y172" s="98"/>
      <c r="Z172" s="101">
        <v>271</v>
      </c>
      <c r="AA172" s="101"/>
      <c r="AB172" s="101"/>
      <c r="AC172" s="101"/>
      <c r="AD172" s="101"/>
      <c r="AE172" s="102"/>
      <c r="AF172" s="102" t="s">
        <v>1329</v>
      </c>
      <c r="AG172" s="107">
        <v>42124</v>
      </c>
      <c r="AH172" s="107">
        <v>42184</v>
      </c>
      <c r="AI172" s="101"/>
    </row>
    <row r="173" spans="1:35" ht="15" customHeight="1">
      <c r="A173" s="97"/>
      <c r="B173" s="90">
        <v>42154</v>
      </c>
      <c r="C173" s="98" t="s">
        <v>2</v>
      </c>
      <c r="D173" s="99" t="str">
        <f>IFERROR(VLOOKUP(C173,ORG_LIST:ACRO,2,FALSE)," ")</f>
        <v>SCI</v>
      </c>
      <c r="E173" s="99" t="str">
        <f>IFERROR(VLOOKUP(C173,ORG_LIST:TYPEORG,3,FALSE)," ")</f>
        <v>ONG internationale</v>
      </c>
      <c r="F173" s="98" t="s">
        <v>1224</v>
      </c>
      <c r="G173" s="98" t="s">
        <v>1224</v>
      </c>
      <c r="H173" s="37" t="s">
        <v>1335</v>
      </c>
      <c r="I173" s="100" t="s">
        <v>683</v>
      </c>
      <c r="J173" s="99" t="str">
        <f>INDEX(TblAdmin1[Admin1 PCODE],MATCH(I173,TblAdmin1[Admin1],0),1)</f>
        <v>CD91</v>
      </c>
      <c r="K173" s="100" t="s">
        <v>861</v>
      </c>
      <c r="L173" s="99" t="str">
        <f t="array" aca="1" ref="L173" ca="1">OFFSET(Tbl2_Name2,MATCH(K173,OFFSET(Tbl2_RegionPCODE,MATCH(J173,Tbl2_Pcode1,0),1,COUNTIF(Tbl2_Pcode1,J173),1),0)-1+MATCH(J173,Tbl2_Pcode1,0)-1,1)</f>
        <v>CD9101</v>
      </c>
      <c r="M173" s="100"/>
      <c r="N173" s="99" t="e">
        <f t="array" aca="1" ref="N173" ca="1">OFFSET(Tbl3_Name3,MATCH(M173,OFFSET(Tbl3_Admin2PCODE,MATCH(L173,Tbl3_Pcode2,0),1,COUNTIF(Tbl3_Pcode2,L173),1),0)-1+MATCH(L173,Tbl3_Pcode2,0)-1,1)</f>
        <v>#N/A</v>
      </c>
      <c r="O173" s="98"/>
      <c r="P173" s="99" t="e">
        <f t="array" aca="1" ref="P173" ca="1">OFFSET(Tbl4_Name4,MATCH(O173,OFFSET(Tbl4_Admin3PCODE,MATCH(N173,Tbl4_PCODE3,0),1,COUNTIF(Tbl4_PCODE3,N173),1),0)-1+MATCH(N173,Tbl4_PCODE3,0)-1,1)</f>
        <v>#N/A</v>
      </c>
      <c r="Q173" s="99" t="str">
        <f ca="1">IFERROR(VLOOKUP(P173,PCODE4:LATITUDE,2,FALSE),"")</f>
        <v/>
      </c>
      <c r="R173" s="99" t="str">
        <f ca="1">IFERROR(VLOOKUP(P173,PCODE4:LONGITUDE,3,FALSE),"")</f>
        <v/>
      </c>
      <c r="S173" s="100"/>
      <c r="T173" s="100"/>
      <c r="U173" s="100"/>
      <c r="V173" s="60" t="s">
        <v>36</v>
      </c>
      <c r="W173" s="99" t="str">
        <f>IFERROR(VLOOKUP(V173,ACTIVITIES:UNIT,2,FALSE)," ")</f>
        <v># de kits et d'enfants</v>
      </c>
      <c r="X173" s="99"/>
      <c r="Y173" s="98"/>
      <c r="Z173" s="101">
        <v>698</v>
      </c>
      <c r="AA173" s="101"/>
      <c r="AB173" s="101"/>
      <c r="AC173" s="101"/>
      <c r="AD173" s="101"/>
      <c r="AE173" s="102"/>
      <c r="AF173" s="102" t="s">
        <v>1329</v>
      </c>
      <c r="AG173" s="107">
        <v>42124</v>
      </c>
      <c r="AH173" s="107">
        <v>42184</v>
      </c>
      <c r="AI173" s="101"/>
    </row>
    <row r="174" spans="1:35" ht="15" customHeight="1">
      <c r="A174" s="97"/>
      <c r="B174" s="90">
        <v>42154</v>
      </c>
      <c r="C174" s="98" t="s">
        <v>2</v>
      </c>
      <c r="D174" s="99" t="str">
        <f>IFERROR(VLOOKUP(C174,ORG_LIST:ACRO,2,FALSE)," ")</f>
        <v>SCI</v>
      </c>
      <c r="E174" s="99" t="str">
        <f>IFERROR(VLOOKUP(C174,ORG_LIST:TYPEORG,3,FALSE)," ")</f>
        <v>ONG internationale</v>
      </c>
      <c r="F174" s="98" t="s">
        <v>1224</v>
      </c>
      <c r="G174" s="98" t="s">
        <v>1224</v>
      </c>
      <c r="H174" s="37" t="s">
        <v>1335</v>
      </c>
      <c r="I174" s="100" t="s">
        <v>683</v>
      </c>
      <c r="J174" s="99" t="str">
        <f>INDEX(TblAdmin1[Admin1 PCODE],MATCH(I174,TblAdmin1[Admin1],0),1)</f>
        <v>CD91</v>
      </c>
      <c r="K174" s="100" t="s">
        <v>867</v>
      </c>
      <c r="L174" s="99" t="str">
        <f t="array" aca="1" ref="L174" ca="1">OFFSET(Tbl2_Name2,MATCH(K174,OFFSET(Tbl2_RegionPCODE,MATCH(J174,Tbl2_Pcode1,0),1,COUNTIF(Tbl2_Pcode1,J174),1),0)-1+MATCH(J174,Tbl2_Pcode1,0)-1,1)</f>
        <v>CD9103</v>
      </c>
      <c r="M174" s="100"/>
      <c r="N174" s="99" t="e">
        <f t="array" aca="1" ref="N174" ca="1">OFFSET(Tbl3_Name3,MATCH(M174,OFFSET(Tbl3_Admin2PCODE,MATCH(L174,Tbl3_Pcode2,0),1,COUNTIF(Tbl3_Pcode2,L174),1),0)-1+MATCH(L174,Tbl3_Pcode2,0)-1,1)</f>
        <v>#N/A</v>
      </c>
      <c r="O174" s="98"/>
      <c r="P174" s="99" t="e">
        <f t="array" aca="1" ref="P174" ca="1">OFFSET(Tbl4_Name4,MATCH(O174,OFFSET(Tbl4_Admin3PCODE,MATCH(N174,Tbl4_PCODE3,0),1,COUNTIF(Tbl4_PCODE3,N174),1),0)-1+MATCH(N174,Tbl4_PCODE3,0)-1,1)</f>
        <v>#N/A</v>
      </c>
      <c r="Q174" s="99" t="str">
        <f ca="1">IFERROR(VLOOKUP(P174,PCODE4:LATITUDE,2,FALSE),"")</f>
        <v/>
      </c>
      <c r="R174" s="99" t="str">
        <f ca="1">IFERROR(VLOOKUP(P174,PCODE4:LONGITUDE,3,FALSE),"")</f>
        <v/>
      </c>
      <c r="S174" s="100"/>
      <c r="T174" s="100"/>
      <c r="U174" s="100"/>
      <c r="V174" s="60" t="s">
        <v>36</v>
      </c>
      <c r="W174" s="99" t="str">
        <f>IFERROR(VLOOKUP(V174,ACTIVITIES:UNIT,2,FALSE)," ")</f>
        <v># de kits et d'enfants</v>
      </c>
      <c r="X174" s="99"/>
      <c r="Y174" s="98"/>
      <c r="Z174" s="101">
        <v>1301</v>
      </c>
      <c r="AA174" s="101"/>
      <c r="AB174" s="101"/>
      <c r="AC174" s="101"/>
      <c r="AD174" s="101"/>
      <c r="AE174" s="102"/>
      <c r="AF174" s="102" t="s">
        <v>1329</v>
      </c>
      <c r="AG174" s="107">
        <v>42124</v>
      </c>
      <c r="AH174" s="107">
        <v>42184</v>
      </c>
      <c r="AI174" s="101"/>
    </row>
    <row r="175" spans="1:35" ht="15" customHeight="1">
      <c r="A175" s="97"/>
      <c r="B175" s="90">
        <v>42154</v>
      </c>
      <c r="C175" s="98" t="s">
        <v>2</v>
      </c>
      <c r="D175" s="99" t="str">
        <f>IFERROR(VLOOKUP(C175,ORG_LIST:ACRO,2,FALSE)," ")</f>
        <v>SCI</v>
      </c>
      <c r="E175" s="99" t="str">
        <f>IFERROR(VLOOKUP(C175,ORG_LIST:TYPEORG,3,FALSE)," ")</f>
        <v>ONG internationale</v>
      </c>
      <c r="F175" s="98" t="s">
        <v>1224</v>
      </c>
      <c r="G175" s="98" t="s">
        <v>1224</v>
      </c>
      <c r="H175" s="37" t="s">
        <v>1335</v>
      </c>
      <c r="I175" s="100" t="s">
        <v>684</v>
      </c>
      <c r="J175" s="99" t="str">
        <f>INDEX(TblAdmin1[Admin1 PCODE],MATCH(I175,TblAdmin1[Admin1],0),1)</f>
        <v>CD82</v>
      </c>
      <c r="K175" s="100" t="s">
        <v>871</v>
      </c>
      <c r="L175" s="99" t="str">
        <f t="array" aca="1" ref="L175" ca="1">OFFSET(Tbl2_Name2,MATCH(K175,OFFSET(Tbl2_RegionPCODE,MATCH(J175,Tbl2_Pcode1,0),1,COUNTIF(Tbl2_Pcode1,J175),1),0)-1+MATCH(J175,Tbl2_Pcode1,0)-1,1)</f>
        <v>CD8209</v>
      </c>
      <c r="M175" s="100"/>
      <c r="N175" s="99" t="e">
        <f t="array" aca="1" ref="N175" ca="1">OFFSET(Tbl3_Name3,MATCH(M175,OFFSET(Tbl3_Admin2PCODE,MATCH(L175,Tbl3_Pcode2,0),1,COUNTIF(Tbl3_Pcode2,L175),1),0)-1+MATCH(L175,Tbl3_Pcode2,0)-1,1)</f>
        <v>#N/A</v>
      </c>
      <c r="O175" s="98"/>
      <c r="P175" s="99" t="e">
        <f t="array" aca="1" ref="P175" ca="1">OFFSET(Tbl4_Name4,MATCH(O175,OFFSET(Tbl4_Admin3PCODE,MATCH(N175,Tbl4_PCODE3,0),1,COUNTIF(Tbl4_PCODE3,N175),1),0)-1+MATCH(N175,Tbl4_PCODE3,0)-1,1)</f>
        <v>#N/A</v>
      </c>
      <c r="Q175" s="99" t="str">
        <f ca="1">IFERROR(VLOOKUP(P175,PCODE4:LATITUDE,2,FALSE),"")</f>
        <v/>
      </c>
      <c r="R175" s="99" t="str">
        <f ca="1">IFERROR(VLOOKUP(P175,PCODE4:LONGITUDE,3,FALSE),"")</f>
        <v/>
      </c>
      <c r="S175" s="100"/>
      <c r="T175" s="100"/>
      <c r="U175" s="100"/>
      <c r="V175" s="60" t="s">
        <v>36</v>
      </c>
      <c r="W175" s="99" t="str">
        <f>IFERROR(VLOOKUP(V175,ACTIVITIES:UNIT,2,FALSE)," ")</f>
        <v># de kits et d'enfants</v>
      </c>
      <c r="X175" s="99"/>
      <c r="Y175" s="98"/>
      <c r="Z175" s="101">
        <v>3193</v>
      </c>
      <c r="AA175" s="101"/>
      <c r="AB175" s="101"/>
      <c r="AC175" s="101"/>
      <c r="AD175" s="101"/>
      <c r="AE175" s="102"/>
      <c r="AF175" s="102" t="s">
        <v>1329</v>
      </c>
      <c r="AG175" s="107">
        <v>42124</v>
      </c>
      <c r="AH175" s="107">
        <v>42184</v>
      </c>
      <c r="AI175" s="101"/>
    </row>
    <row r="176" spans="1:35" ht="15" customHeight="1">
      <c r="A176" s="97"/>
      <c r="B176" s="90">
        <v>42154</v>
      </c>
      <c r="C176" s="98" t="s">
        <v>2</v>
      </c>
      <c r="D176" s="99" t="str">
        <f>IFERROR(VLOOKUP(C176,ORG_LIST:ACRO,2,FALSE)," ")</f>
        <v>SCI</v>
      </c>
      <c r="E176" s="99" t="str">
        <f>IFERROR(VLOOKUP(C176,ORG_LIST:TYPEORG,3,FALSE)," ")</f>
        <v>ONG internationale</v>
      </c>
      <c r="F176" s="98" t="s">
        <v>1224</v>
      </c>
      <c r="G176" s="98" t="s">
        <v>1224</v>
      </c>
      <c r="H176" s="37" t="s">
        <v>1335</v>
      </c>
      <c r="I176" s="100" t="s">
        <v>684</v>
      </c>
      <c r="J176" s="99" t="str">
        <f>INDEX(TblAdmin1[Admin1 PCODE],MATCH(I176,TblAdmin1[Admin1],0),1)</f>
        <v>CD82</v>
      </c>
      <c r="K176" s="100" t="s">
        <v>871</v>
      </c>
      <c r="L176" s="99" t="str">
        <f t="array" aca="1" ref="L176" ca="1">OFFSET(Tbl2_Name2,MATCH(K176,OFFSET(Tbl2_RegionPCODE,MATCH(J176,Tbl2_Pcode1,0),1,COUNTIF(Tbl2_Pcode1,J176),1),0)-1+MATCH(J176,Tbl2_Pcode1,0)-1,1)</f>
        <v>CD8209</v>
      </c>
      <c r="M176" s="100"/>
      <c r="N176" s="99" t="e">
        <f t="array" aca="1" ref="N176" ca="1">OFFSET(Tbl3_Name3,MATCH(M176,OFFSET(Tbl3_Admin2PCODE,MATCH(L176,Tbl3_Pcode2,0),1,COUNTIF(Tbl3_Pcode2,L176),1),0)-1+MATCH(L176,Tbl3_Pcode2,0)-1,1)</f>
        <v>#N/A</v>
      </c>
      <c r="O176" s="98"/>
      <c r="P176" s="99" t="e">
        <f t="array" aca="1" ref="P176" ca="1">OFFSET(Tbl4_Name4,MATCH(O176,OFFSET(Tbl4_Admin3PCODE,MATCH(N176,Tbl4_PCODE3,0),1,COUNTIF(Tbl4_PCODE3,N176),1),0)-1+MATCH(N176,Tbl4_PCODE3,0)-1,1)</f>
        <v>#N/A</v>
      </c>
      <c r="Q176" s="99" t="str">
        <f ca="1">IFERROR(VLOOKUP(P176,PCODE4:LATITUDE,2,FALSE),"")</f>
        <v/>
      </c>
      <c r="R176" s="99" t="str">
        <f ca="1">IFERROR(VLOOKUP(P176,PCODE4:LONGITUDE,3,FALSE),"")</f>
        <v/>
      </c>
      <c r="S176" s="100"/>
      <c r="T176" s="100"/>
      <c r="U176" s="100"/>
      <c r="V176" s="60" t="s">
        <v>36</v>
      </c>
      <c r="W176" s="99" t="str">
        <f>IFERROR(VLOOKUP(V176,ACTIVITIES:UNIT,2,FALSE)," ")</f>
        <v># de kits et d'enfants</v>
      </c>
      <c r="X176" s="99"/>
      <c r="Y176" s="98"/>
      <c r="Z176" s="101">
        <v>1978</v>
      </c>
      <c r="AA176" s="101"/>
      <c r="AB176" s="101"/>
      <c r="AC176" s="101"/>
      <c r="AD176" s="101"/>
      <c r="AE176" s="102"/>
      <c r="AF176" s="102" t="s">
        <v>1329</v>
      </c>
      <c r="AG176" s="107">
        <v>42124</v>
      </c>
      <c r="AH176" s="107">
        <v>42184</v>
      </c>
      <c r="AI176" s="101"/>
    </row>
    <row r="177" spans="1:35" ht="15" customHeight="1">
      <c r="A177" s="97"/>
      <c r="B177" s="90">
        <v>42154</v>
      </c>
      <c r="C177" s="98" t="s">
        <v>2</v>
      </c>
      <c r="D177" s="99" t="str">
        <f>IFERROR(VLOOKUP(C177,ORG_LIST:ACRO,2,FALSE)," ")</f>
        <v>SCI</v>
      </c>
      <c r="E177" s="99" t="str">
        <f>IFERROR(VLOOKUP(C177,ORG_LIST:TYPEORG,3,FALSE)," ")</f>
        <v>ONG internationale</v>
      </c>
      <c r="F177" s="98" t="s">
        <v>1224</v>
      </c>
      <c r="G177" s="98" t="s">
        <v>1224</v>
      </c>
      <c r="H177" s="37" t="s">
        <v>1335</v>
      </c>
      <c r="I177" s="100" t="s">
        <v>684</v>
      </c>
      <c r="J177" s="99" t="str">
        <f>INDEX(TblAdmin1[Admin1 PCODE],MATCH(I177,TblAdmin1[Admin1],0),1)</f>
        <v>CD82</v>
      </c>
      <c r="K177" s="100" t="s">
        <v>871</v>
      </c>
      <c r="L177" s="99" t="str">
        <f t="array" aca="1" ref="L177" ca="1">OFFSET(Tbl2_Name2,MATCH(K177,OFFSET(Tbl2_RegionPCODE,MATCH(J177,Tbl2_Pcode1,0),1,COUNTIF(Tbl2_Pcode1,J177),1),0)-1+MATCH(J177,Tbl2_Pcode1,0)-1,1)</f>
        <v>CD8209</v>
      </c>
      <c r="M177" s="100"/>
      <c r="N177" s="99" t="e">
        <f t="array" aca="1" ref="N177" ca="1">OFFSET(Tbl3_Name3,MATCH(M177,OFFSET(Tbl3_Admin2PCODE,MATCH(L177,Tbl3_Pcode2,0),1,COUNTIF(Tbl3_Pcode2,L177),1),0)-1+MATCH(L177,Tbl3_Pcode2,0)-1,1)</f>
        <v>#N/A</v>
      </c>
      <c r="O177" s="98"/>
      <c r="P177" s="99" t="e">
        <f t="array" aca="1" ref="P177" ca="1">OFFSET(Tbl4_Name4,MATCH(O177,OFFSET(Tbl4_Admin3PCODE,MATCH(N177,Tbl4_PCODE3,0),1,COUNTIF(Tbl4_PCODE3,N177),1),0)-1+MATCH(N177,Tbl4_PCODE3,0)-1,1)</f>
        <v>#N/A</v>
      </c>
      <c r="Q177" s="99" t="str">
        <f ca="1">IFERROR(VLOOKUP(P177,PCODE4:LATITUDE,2,FALSE),"")</f>
        <v/>
      </c>
      <c r="R177" s="99" t="str">
        <f ca="1">IFERROR(VLOOKUP(P177,PCODE4:LONGITUDE,3,FALSE),"")</f>
        <v/>
      </c>
      <c r="S177" s="100"/>
      <c r="T177" s="100"/>
      <c r="U177" s="100"/>
      <c r="V177" s="60" t="s">
        <v>36</v>
      </c>
      <c r="W177" s="99" t="str">
        <f>IFERROR(VLOOKUP(V177,ACTIVITIES:UNIT,2,FALSE)," ")</f>
        <v># de kits et d'enfants</v>
      </c>
      <c r="X177" s="99"/>
      <c r="Y177" s="98"/>
      <c r="Z177" s="101">
        <v>408</v>
      </c>
      <c r="AA177" s="101"/>
      <c r="AB177" s="101"/>
      <c r="AC177" s="101"/>
      <c r="AD177" s="101"/>
      <c r="AE177" s="102"/>
      <c r="AF177" s="102" t="s">
        <v>1329</v>
      </c>
      <c r="AG177" s="107">
        <v>42124</v>
      </c>
      <c r="AH177" s="107">
        <v>42184</v>
      </c>
      <c r="AI177" s="101"/>
    </row>
    <row r="178" spans="1:35" ht="15" customHeight="1">
      <c r="A178" s="97"/>
      <c r="B178" s="90">
        <v>42154</v>
      </c>
      <c r="C178" s="98" t="s">
        <v>2</v>
      </c>
      <c r="D178" s="99" t="str">
        <f>IFERROR(VLOOKUP(C178,ORG_LIST:ACRO,2,FALSE)," ")</f>
        <v>SCI</v>
      </c>
      <c r="E178" s="99" t="str">
        <f>IFERROR(VLOOKUP(C178,ORG_LIST:TYPEORG,3,FALSE)," ")</f>
        <v>ONG internationale</v>
      </c>
      <c r="F178" s="98" t="s">
        <v>1224</v>
      </c>
      <c r="G178" s="98" t="s">
        <v>1224</v>
      </c>
      <c r="H178" s="37" t="s">
        <v>1335</v>
      </c>
      <c r="I178" s="100" t="s">
        <v>684</v>
      </c>
      <c r="J178" s="99" t="str">
        <f>INDEX(TblAdmin1[Admin1 PCODE],MATCH(I178,TblAdmin1[Admin1],0),1)</f>
        <v>CD82</v>
      </c>
      <c r="K178" s="100" t="s">
        <v>877</v>
      </c>
      <c r="L178" s="99" t="str">
        <f t="array" aca="1" ref="L178" ca="1">OFFSET(Tbl2_Name2,MATCH(K178,OFFSET(Tbl2_RegionPCODE,MATCH(J178,Tbl2_Pcode1,0),1,COUNTIF(Tbl2_Pcode1,J178),1),0)-1+MATCH(J178,Tbl2_Pcode1,0)-1,1)</f>
        <v>CD8201</v>
      </c>
      <c r="M178" s="100"/>
      <c r="N178" s="99" t="e">
        <f t="array" aca="1" ref="N178" ca="1">OFFSET(Tbl3_Name3,MATCH(M178,OFFSET(Tbl3_Admin2PCODE,MATCH(L178,Tbl3_Pcode2,0),1,COUNTIF(Tbl3_Pcode2,L178),1),0)-1+MATCH(L178,Tbl3_Pcode2,0)-1,1)</f>
        <v>#N/A</v>
      </c>
      <c r="O178" s="98"/>
      <c r="P178" s="99" t="e">
        <f t="array" aca="1" ref="P178" ca="1">OFFSET(Tbl4_Name4,MATCH(O178,OFFSET(Tbl4_Admin3PCODE,MATCH(N178,Tbl4_PCODE3,0),1,COUNTIF(Tbl4_PCODE3,N178),1),0)-1+MATCH(N178,Tbl4_PCODE3,0)-1,1)</f>
        <v>#N/A</v>
      </c>
      <c r="Q178" s="99" t="str">
        <f ca="1">IFERROR(VLOOKUP(P178,PCODE4:LATITUDE,2,FALSE),"")</f>
        <v/>
      </c>
      <c r="R178" s="99" t="str">
        <f ca="1">IFERROR(VLOOKUP(P178,PCODE4:LONGITUDE,3,FALSE),"")</f>
        <v/>
      </c>
      <c r="S178" s="100"/>
      <c r="T178" s="100"/>
      <c r="U178" s="100"/>
      <c r="V178" s="60" t="s">
        <v>36</v>
      </c>
      <c r="W178" s="99" t="str">
        <f>IFERROR(VLOOKUP(V178,ACTIVITIES:UNIT,2,FALSE)," ")</f>
        <v># de kits et d'enfants</v>
      </c>
      <c r="X178" s="99"/>
      <c r="Y178" s="98"/>
      <c r="Z178" s="101">
        <v>1493</v>
      </c>
      <c r="AA178" s="101"/>
      <c r="AB178" s="101"/>
      <c r="AC178" s="101"/>
      <c r="AD178" s="101"/>
      <c r="AE178" s="102"/>
      <c r="AF178" s="102" t="s">
        <v>1329</v>
      </c>
      <c r="AG178" s="107">
        <v>42124</v>
      </c>
      <c r="AH178" s="107">
        <v>42184</v>
      </c>
      <c r="AI178" s="101"/>
    </row>
    <row r="179" spans="1:35" ht="15" customHeight="1">
      <c r="A179" s="97"/>
      <c r="B179" s="90">
        <v>42154</v>
      </c>
      <c r="C179" s="98" t="s">
        <v>2</v>
      </c>
      <c r="D179" s="99" t="str">
        <f>IFERROR(VLOOKUP(C179,ORG_LIST:ACRO,2,FALSE)," ")</f>
        <v>SCI</v>
      </c>
      <c r="E179" s="99" t="str">
        <f>IFERROR(VLOOKUP(C179,ORG_LIST:TYPEORG,3,FALSE)," ")</f>
        <v>ONG internationale</v>
      </c>
      <c r="F179" s="98" t="s">
        <v>1224</v>
      </c>
      <c r="G179" s="98" t="s">
        <v>1224</v>
      </c>
      <c r="H179" s="37" t="s">
        <v>1335</v>
      </c>
      <c r="I179" s="100" t="s">
        <v>684</v>
      </c>
      <c r="J179" s="99" t="str">
        <f>INDEX(TblAdmin1[Admin1 PCODE],MATCH(I179,TblAdmin1[Admin1],0),1)</f>
        <v>CD82</v>
      </c>
      <c r="K179" s="100" t="s">
        <v>877</v>
      </c>
      <c r="L179" s="99" t="str">
        <f t="array" aca="1" ref="L179" ca="1">OFFSET(Tbl2_Name2,MATCH(K179,OFFSET(Tbl2_RegionPCODE,MATCH(J179,Tbl2_Pcode1,0),1,COUNTIF(Tbl2_Pcode1,J179),1),0)-1+MATCH(J179,Tbl2_Pcode1,0)-1,1)</f>
        <v>CD8201</v>
      </c>
      <c r="M179" s="100"/>
      <c r="N179" s="99" t="e">
        <f t="array" aca="1" ref="N179" ca="1">OFFSET(Tbl3_Name3,MATCH(M179,OFFSET(Tbl3_Admin2PCODE,MATCH(L179,Tbl3_Pcode2,0),1,COUNTIF(Tbl3_Pcode2,L179),1),0)-1+MATCH(L179,Tbl3_Pcode2,0)-1,1)</f>
        <v>#N/A</v>
      </c>
      <c r="O179" s="98"/>
      <c r="P179" s="99" t="e">
        <f t="array" aca="1" ref="P179" ca="1">OFFSET(Tbl4_Name4,MATCH(O179,OFFSET(Tbl4_Admin3PCODE,MATCH(N179,Tbl4_PCODE3,0),1,COUNTIF(Tbl4_PCODE3,N179),1),0)-1+MATCH(N179,Tbl4_PCODE3,0)-1,1)</f>
        <v>#N/A</v>
      </c>
      <c r="Q179" s="99" t="str">
        <f ca="1">IFERROR(VLOOKUP(P179,PCODE4:LATITUDE,2,FALSE),"")</f>
        <v/>
      </c>
      <c r="R179" s="99" t="str">
        <f ca="1">IFERROR(VLOOKUP(P179,PCODE4:LONGITUDE,3,FALSE),"")</f>
        <v/>
      </c>
      <c r="S179" s="100"/>
      <c r="T179" s="100"/>
      <c r="U179" s="100"/>
      <c r="V179" s="60" t="s">
        <v>36</v>
      </c>
      <c r="W179" s="99" t="str">
        <f>IFERROR(VLOOKUP(V179,ACTIVITIES:UNIT,2,FALSE)," ")</f>
        <v># de kits et d'enfants</v>
      </c>
      <c r="X179" s="99"/>
      <c r="Y179" s="98"/>
      <c r="Z179" s="101">
        <v>3072</v>
      </c>
      <c r="AA179" s="101"/>
      <c r="AB179" s="101"/>
      <c r="AC179" s="101"/>
      <c r="AD179" s="101"/>
      <c r="AE179" s="102"/>
      <c r="AF179" s="102" t="s">
        <v>1329</v>
      </c>
      <c r="AG179" s="107">
        <v>42124</v>
      </c>
      <c r="AH179" s="107">
        <v>42184</v>
      </c>
      <c r="AI179" s="101"/>
    </row>
    <row r="180" spans="1:35" ht="15" customHeight="1">
      <c r="A180" s="97"/>
      <c r="B180" s="90">
        <v>42154</v>
      </c>
      <c r="C180" s="98" t="s">
        <v>2</v>
      </c>
      <c r="D180" s="99" t="str">
        <f>IFERROR(VLOOKUP(C180,ORG_LIST:ACRO,2,FALSE)," ")</f>
        <v>SCI</v>
      </c>
      <c r="E180" s="99" t="str">
        <f>IFERROR(VLOOKUP(C180,ORG_LIST:TYPEORG,3,FALSE)," ")</f>
        <v>ONG internationale</v>
      </c>
      <c r="F180" s="98" t="s">
        <v>1224</v>
      </c>
      <c r="G180" s="98" t="s">
        <v>1224</v>
      </c>
      <c r="H180" s="37" t="s">
        <v>1335</v>
      </c>
      <c r="I180" s="100" t="s">
        <v>678</v>
      </c>
      <c r="J180" s="99" t="str">
        <f>INDEX(TblAdmin1[Admin1 PCODE],MATCH(I180,TblAdmin1[Admin1],0),1)</f>
        <v>CD71</v>
      </c>
      <c r="K180" s="100" t="s">
        <v>877</v>
      </c>
      <c r="L180" s="99" t="e">
        <f t="array" aca="1" ref="L180" ca="1">OFFSET(Tbl2_Name2,MATCH(K180,OFFSET(Tbl2_RegionPCODE,MATCH(J180,Tbl2_Pcode1,0),1,COUNTIF(Tbl2_Pcode1,J180),1),0)-1+MATCH(J180,Tbl2_Pcode1,0)-1,1)</f>
        <v>#N/A</v>
      </c>
      <c r="M180" s="100"/>
      <c r="N180" s="99" t="e">
        <f t="array" aca="1" ref="N180" ca="1">OFFSET(Tbl3_Name3,MATCH(M180,OFFSET(Tbl3_Admin2PCODE,MATCH(L180,Tbl3_Pcode2,0),1,COUNTIF(Tbl3_Pcode2,L180),1),0)-1+MATCH(L180,Tbl3_Pcode2,0)-1,1)</f>
        <v>#N/A</v>
      </c>
      <c r="O180" s="98"/>
      <c r="P180" s="99" t="e">
        <f t="array" aca="1" ref="P180" ca="1">OFFSET(Tbl4_Name4,MATCH(O180,OFFSET(Tbl4_Admin3PCODE,MATCH(N180,Tbl4_PCODE3,0),1,COUNTIF(Tbl4_PCODE3,N180),1),0)-1+MATCH(N180,Tbl4_PCODE3,0)-1,1)</f>
        <v>#N/A</v>
      </c>
      <c r="Q180" s="99" t="str">
        <f ca="1">IFERROR(VLOOKUP(P180,PCODE4:LATITUDE,2,FALSE),"")</f>
        <v/>
      </c>
      <c r="R180" s="99" t="str">
        <f ca="1">IFERROR(VLOOKUP(P180,PCODE4:LONGITUDE,3,FALSE),"")</f>
        <v/>
      </c>
      <c r="S180" s="100"/>
      <c r="T180" s="100"/>
      <c r="U180" s="100"/>
      <c r="V180" s="60" t="s">
        <v>36</v>
      </c>
      <c r="W180" s="99" t="str">
        <f>IFERROR(VLOOKUP(V180,ACTIVITIES:UNIT,2,FALSE)," ")</f>
        <v># de kits et d'enfants</v>
      </c>
      <c r="X180" s="99"/>
      <c r="Y180" s="98"/>
      <c r="Z180" s="101">
        <v>1521</v>
      </c>
      <c r="AA180" s="101"/>
      <c r="AB180" s="101"/>
      <c r="AC180" s="101"/>
      <c r="AD180" s="101"/>
      <c r="AE180" s="102"/>
      <c r="AF180" s="102" t="s">
        <v>1329</v>
      </c>
      <c r="AG180" s="107">
        <v>42124</v>
      </c>
      <c r="AH180" s="107">
        <v>42184</v>
      </c>
      <c r="AI180" s="101"/>
    </row>
    <row r="181" spans="1:35" ht="15" customHeight="1">
      <c r="A181" s="97"/>
      <c r="B181" s="90">
        <v>42154</v>
      </c>
      <c r="C181" s="98" t="s">
        <v>2</v>
      </c>
      <c r="D181" s="99" t="str">
        <f>IFERROR(VLOOKUP(C181,ORG_LIST:ACRO,2,FALSE)," ")</f>
        <v>SCI</v>
      </c>
      <c r="E181" s="99" t="str">
        <f>IFERROR(VLOOKUP(C181,ORG_LIST:TYPEORG,3,FALSE)," ")</f>
        <v>ONG internationale</v>
      </c>
      <c r="F181" s="98" t="s">
        <v>1224</v>
      </c>
      <c r="G181" s="98" t="s">
        <v>1224</v>
      </c>
      <c r="H181" s="37" t="s">
        <v>1335</v>
      </c>
      <c r="I181" s="100" t="s">
        <v>678</v>
      </c>
      <c r="J181" s="99" t="str">
        <f>INDEX(TblAdmin1[Admin1 PCODE],MATCH(I181,TblAdmin1[Admin1],0),1)</f>
        <v>CD71</v>
      </c>
      <c r="K181" s="100" t="s">
        <v>877</v>
      </c>
      <c r="L181" s="99" t="e">
        <f t="array" aca="1" ref="L181" ca="1">OFFSET(Tbl2_Name2,MATCH(K181,OFFSET(Tbl2_RegionPCODE,MATCH(J181,Tbl2_Pcode1,0),1,COUNTIF(Tbl2_Pcode1,J181),1),0)-1+MATCH(J181,Tbl2_Pcode1,0)-1,1)</f>
        <v>#N/A</v>
      </c>
      <c r="M181" s="100"/>
      <c r="N181" s="99" t="e">
        <f t="array" aca="1" ref="N181" ca="1">OFFSET(Tbl3_Name3,MATCH(M181,OFFSET(Tbl3_Admin2PCODE,MATCH(L181,Tbl3_Pcode2,0),1,COUNTIF(Tbl3_Pcode2,L181),1),0)-1+MATCH(L181,Tbl3_Pcode2,0)-1,1)</f>
        <v>#N/A</v>
      </c>
      <c r="O181" s="98"/>
      <c r="P181" s="99" t="e">
        <f t="array" aca="1" ref="P181" ca="1">OFFSET(Tbl4_Name4,MATCH(O181,OFFSET(Tbl4_Admin3PCODE,MATCH(N181,Tbl4_PCODE3,0),1,COUNTIF(Tbl4_PCODE3,N181),1),0)-1+MATCH(N181,Tbl4_PCODE3,0)-1,1)</f>
        <v>#N/A</v>
      </c>
      <c r="Q181" s="99" t="str">
        <f ca="1">IFERROR(VLOOKUP(P181,PCODE4:LATITUDE,2,FALSE),"")</f>
        <v/>
      </c>
      <c r="R181" s="99" t="str">
        <f ca="1">IFERROR(VLOOKUP(P181,PCODE4:LONGITUDE,3,FALSE),"")</f>
        <v/>
      </c>
      <c r="S181" s="100"/>
      <c r="T181" s="100"/>
      <c r="U181" s="100"/>
      <c r="V181" s="60" t="s">
        <v>36</v>
      </c>
      <c r="W181" s="99" t="str">
        <f>IFERROR(VLOOKUP(V181,ACTIVITIES:UNIT,2,FALSE)," ")</f>
        <v># de kits et d'enfants</v>
      </c>
      <c r="X181" s="99"/>
      <c r="Y181" s="98"/>
      <c r="Z181" s="101">
        <v>185</v>
      </c>
      <c r="AA181" s="101"/>
      <c r="AB181" s="101"/>
      <c r="AC181" s="101"/>
      <c r="AD181" s="101"/>
      <c r="AE181" s="102"/>
      <c r="AF181" s="102" t="s">
        <v>1329</v>
      </c>
      <c r="AG181" s="107">
        <v>42124</v>
      </c>
      <c r="AH181" s="107">
        <v>42184</v>
      </c>
      <c r="AI181" s="101"/>
    </row>
    <row r="182" spans="1:35" ht="15" customHeight="1">
      <c r="A182" s="97"/>
      <c r="B182" s="90">
        <v>42154</v>
      </c>
      <c r="C182" s="98" t="s">
        <v>2</v>
      </c>
      <c r="D182" s="99" t="str">
        <f>IFERROR(VLOOKUP(C182,ORG_LIST:ACRO,2,FALSE)," ")</f>
        <v>SCI</v>
      </c>
      <c r="E182" s="99" t="str">
        <f>IFERROR(VLOOKUP(C182,ORG_LIST:TYPEORG,3,FALSE)," ")</f>
        <v>ONG internationale</v>
      </c>
      <c r="F182" s="98" t="s">
        <v>1224</v>
      </c>
      <c r="G182" s="98" t="s">
        <v>1224</v>
      </c>
      <c r="H182" s="37" t="s">
        <v>1335</v>
      </c>
      <c r="I182" s="100" t="s">
        <v>678</v>
      </c>
      <c r="J182" s="99" t="str">
        <f>INDEX(TblAdmin1[Admin1 PCODE],MATCH(I182,TblAdmin1[Admin1],0),1)</f>
        <v>CD71</v>
      </c>
      <c r="K182" s="100" t="s">
        <v>877</v>
      </c>
      <c r="L182" s="99" t="e">
        <f t="array" aca="1" ref="L182" ca="1">OFFSET(Tbl2_Name2,MATCH(K182,OFFSET(Tbl2_RegionPCODE,MATCH(J182,Tbl2_Pcode1,0),1,COUNTIF(Tbl2_Pcode1,J182),1),0)-1+MATCH(J182,Tbl2_Pcode1,0)-1,1)</f>
        <v>#N/A</v>
      </c>
      <c r="M182" s="100"/>
      <c r="N182" s="99" t="e">
        <f t="array" aca="1" ref="N182" ca="1">OFFSET(Tbl3_Name3,MATCH(M182,OFFSET(Tbl3_Admin2PCODE,MATCH(L182,Tbl3_Pcode2,0),1,COUNTIF(Tbl3_Pcode2,L182),1),0)-1+MATCH(L182,Tbl3_Pcode2,0)-1,1)</f>
        <v>#N/A</v>
      </c>
      <c r="O182" s="98"/>
      <c r="P182" s="99" t="e">
        <f t="array" aca="1" ref="P182" ca="1">OFFSET(Tbl4_Name4,MATCH(O182,OFFSET(Tbl4_Admin3PCODE,MATCH(N182,Tbl4_PCODE3,0),1,COUNTIF(Tbl4_PCODE3,N182),1),0)-1+MATCH(N182,Tbl4_PCODE3,0)-1,1)</f>
        <v>#N/A</v>
      </c>
      <c r="Q182" s="99" t="str">
        <f ca="1">IFERROR(VLOOKUP(P182,PCODE4:LATITUDE,2,FALSE),"")</f>
        <v/>
      </c>
      <c r="R182" s="99" t="str">
        <f ca="1">IFERROR(VLOOKUP(P182,PCODE4:LONGITUDE,3,FALSE),"")</f>
        <v/>
      </c>
      <c r="S182" s="100"/>
      <c r="T182" s="100"/>
      <c r="U182" s="100"/>
      <c r="V182" s="60" t="s">
        <v>36</v>
      </c>
      <c r="W182" s="99" t="str">
        <f>IFERROR(VLOOKUP(V182,ACTIVITIES:UNIT,2,FALSE)," ")</f>
        <v># de kits et d'enfants</v>
      </c>
      <c r="X182" s="99"/>
      <c r="Y182" s="98"/>
      <c r="Z182" s="101">
        <v>450</v>
      </c>
      <c r="AA182" s="101"/>
      <c r="AB182" s="101"/>
      <c r="AC182" s="101"/>
      <c r="AD182" s="101"/>
      <c r="AE182" s="102"/>
      <c r="AF182" s="102" t="s">
        <v>1329</v>
      </c>
      <c r="AG182" s="107">
        <v>42124</v>
      </c>
      <c r="AH182" s="107">
        <v>42184</v>
      </c>
      <c r="AI182" s="101"/>
    </row>
    <row r="183" spans="1:35" ht="15" customHeight="1">
      <c r="A183" s="97"/>
      <c r="B183" s="90">
        <v>42154</v>
      </c>
      <c r="C183" s="98" t="s">
        <v>5</v>
      </c>
      <c r="D183" s="99" t="str">
        <f>IFERROR(VLOOKUP(C183,ORG_LIST:ACRO,2,FALSE)," ")</f>
        <v>UNICEF</v>
      </c>
      <c r="E183" s="99" t="str">
        <f>IFERROR(VLOOKUP(C183,ORG_LIST:TYPEORG,3,FALSE)," ")</f>
        <v>Agence ONU</v>
      </c>
      <c r="F183" s="98" t="s">
        <v>5</v>
      </c>
      <c r="G183" s="100" t="s">
        <v>1191</v>
      </c>
      <c r="H183" s="37" t="s">
        <v>1333</v>
      </c>
      <c r="I183" s="100" t="s">
        <v>682</v>
      </c>
      <c r="J183" s="99" t="str">
        <f>INDEX(TblAdmin1[Admin1 PCODE],MATCH(I183,TblAdmin1[Admin1],0),1)</f>
        <v>CD92</v>
      </c>
      <c r="K183" s="100" t="s">
        <v>846</v>
      </c>
      <c r="L183" s="99" t="str">
        <f t="array" aca="1" ref="L183" ca="1">OFFSET(Tbl2_Name2,MATCH(K183,OFFSET(Tbl2_RegionPCODE,MATCH(J183,Tbl2_Pcode1,0),1,COUNTIF(Tbl2_Pcode1,J183),1),0)-1+MATCH(J183,Tbl2_Pcode1,0)-1,1)</f>
        <v>CD9202</v>
      </c>
      <c r="M183" s="100"/>
      <c r="N183" s="99" t="e">
        <f t="array" aca="1" ref="N183" ca="1">OFFSET(Tbl3_Name3,MATCH(M183,OFFSET(Tbl3_Admin2PCODE,MATCH(L183,Tbl3_Pcode2,0),1,COUNTIF(Tbl3_Pcode2,L183),1),0)-1+MATCH(L183,Tbl3_Pcode2,0)-1,1)</f>
        <v>#N/A</v>
      </c>
      <c r="O183" s="98"/>
      <c r="P183" s="99" t="e">
        <f t="array" aca="1" ref="P183" ca="1">OFFSET(Tbl4_Name4,MATCH(O183,OFFSET(Tbl4_Admin3PCODE,MATCH(N183,Tbl4_PCODE3,0),1,COUNTIF(Tbl4_PCODE3,N183),1),0)-1+MATCH(N183,Tbl4_PCODE3,0)-1,1)</f>
        <v>#N/A</v>
      </c>
      <c r="Q183" s="99" t="str">
        <f ca="1">IFERROR(VLOOKUP(P183,PCODE4:LATITUDE,2,FALSE),"")</f>
        <v/>
      </c>
      <c r="R183" s="99" t="str">
        <f ca="1">IFERROR(VLOOKUP(P183,PCODE4:LONGITUDE,3,FALSE),"")</f>
        <v/>
      </c>
      <c r="S183" s="100"/>
      <c r="T183" s="100"/>
      <c r="U183" s="100"/>
      <c r="V183" s="60" t="s">
        <v>36</v>
      </c>
      <c r="W183" s="99" t="str">
        <f>IFERROR(VLOOKUP(V183,ACTIVITIES:UNIT,2,FALSE)," ")</f>
        <v># de kits et d'enfants</v>
      </c>
      <c r="X183" s="99"/>
      <c r="Y183" s="98"/>
      <c r="Z183" s="101">
        <v>455</v>
      </c>
      <c r="AA183" s="101"/>
      <c r="AB183" s="101"/>
      <c r="AC183" s="101"/>
      <c r="AD183" s="101"/>
      <c r="AE183" s="102"/>
      <c r="AF183" s="102" t="s">
        <v>1329</v>
      </c>
      <c r="AG183" s="107">
        <v>42124</v>
      </c>
      <c r="AH183" s="107">
        <v>42184</v>
      </c>
      <c r="AI183" s="101"/>
    </row>
    <row r="184" spans="1:35" ht="15" customHeight="1">
      <c r="A184" s="97"/>
      <c r="B184" s="90">
        <v>42154</v>
      </c>
      <c r="C184" s="98" t="s">
        <v>5</v>
      </c>
      <c r="D184" s="99" t="str">
        <f>IFERROR(VLOOKUP(C184,ORG_LIST:ACRO,2,FALSE)," ")</f>
        <v>UNICEF</v>
      </c>
      <c r="E184" s="99" t="str">
        <f>IFERROR(VLOOKUP(C184,ORG_LIST:TYPEORG,3,FALSE)," ")</f>
        <v>Agence ONU</v>
      </c>
      <c r="F184" s="98" t="s">
        <v>5</v>
      </c>
      <c r="G184" s="100" t="s">
        <v>1191</v>
      </c>
      <c r="H184" s="37" t="s">
        <v>1333</v>
      </c>
      <c r="I184" s="100" t="s">
        <v>682</v>
      </c>
      <c r="J184" s="99" t="str">
        <f>INDEX(TblAdmin1[Admin1 PCODE],MATCH(I184,TblAdmin1[Admin1],0),1)</f>
        <v>CD92</v>
      </c>
      <c r="K184" s="100" t="s">
        <v>850</v>
      </c>
      <c r="L184" s="99" t="str">
        <f t="array" aca="1" ref="L184" ca="1">OFFSET(Tbl2_Name2,MATCH(K184,OFFSET(Tbl2_RegionPCODE,MATCH(J184,Tbl2_Pcode1,0),1,COUNTIF(Tbl2_Pcode1,J184),1),0)-1+MATCH(J184,Tbl2_Pcode1,0)-1,1)</f>
        <v>CD9204</v>
      </c>
      <c r="M184" s="100"/>
      <c r="N184" s="99" t="e">
        <f t="array" aca="1" ref="N184" ca="1">OFFSET(Tbl3_Name3,MATCH(M184,OFFSET(Tbl3_Admin2PCODE,MATCH(L184,Tbl3_Pcode2,0),1,COUNTIF(Tbl3_Pcode2,L184),1),0)-1+MATCH(L184,Tbl3_Pcode2,0)-1,1)</f>
        <v>#N/A</v>
      </c>
      <c r="O184" s="98"/>
      <c r="P184" s="99" t="e">
        <f t="array" aca="1" ref="P184" ca="1">OFFSET(Tbl4_Name4,MATCH(O184,OFFSET(Tbl4_Admin3PCODE,MATCH(N184,Tbl4_PCODE3,0),1,COUNTIF(Tbl4_PCODE3,N184),1),0)-1+MATCH(N184,Tbl4_PCODE3,0)-1,1)</f>
        <v>#N/A</v>
      </c>
      <c r="Q184" s="99" t="str">
        <f ca="1">IFERROR(VLOOKUP(P184,PCODE4:LATITUDE,2,FALSE),"")</f>
        <v/>
      </c>
      <c r="R184" s="99" t="str">
        <f ca="1">IFERROR(VLOOKUP(P184,PCODE4:LONGITUDE,3,FALSE),"")</f>
        <v/>
      </c>
      <c r="S184" s="100"/>
      <c r="T184" s="100"/>
      <c r="U184" s="100"/>
      <c r="V184" s="60" t="s">
        <v>36</v>
      </c>
      <c r="W184" s="99" t="str">
        <f>IFERROR(VLOOKUP(V184,ACTIVITIES:UNIT,2,FALSE)," ")</f>
        <v># de kits et d'enfants</v>
      </c>
      <c r="X184" s="99"/>
      <c r="Y184" s="98"/>
      <c r="Z184" s="101">
        <v>263</v>
      </c>
      <c r="AA184" s="101"/>
      <c r="AB184" s="101"/>
      <c r="AC184" s="101"/>
      <c r="AD184" s="101"/>
      <c r="AE184" s="102"/>
      <c r="AF184" s="102" t="s">
        <v>1329</v>
      </c>
      <c r="AG184" s="107">
        <v>42124</v>
      </c>
      <c r="AH184" s="107">
        <v>42184</v>
      </c>
      <c r="AI184" s="101"/>
    </row>
    <row r="185" spans="1:35" ht="15" customHeight="1">
      <c r="A185" s="97"/>
      <c r="B185" s="90">
        <v>42154</v>
      </c>
      <c r="C185" s="98" t="s">
        <v>5</v>
      </c>
      <c r="D185" s="99" t="str">
        <f>IFERROR(VLOOKUP(C185,ORG_LIST:ACRO,2,FALSE)," ")</f>
        <v>UNICEF</v>
      </c>
      <c r="E185" s="99" t="str">
        <f>IFERROR(VLOOKUP(C185,ORG_LIST:TYPEORG,3,FALSE)," ")</f>
        <v>Agence ONU</v>
      </c>
      <c r="F185" s="98" t="s">
        <v>5</v>
      </c>
      <c r="G185" s="100" t="s">
        <v>1191</v>
      </c>
      <c r="H185" s="37" t="s">
        <v>1333</v>
      </c>
      <c r="I185" s="100" t="s">
        <v>682</v>
      </c>
      <c r="J185" s="99" t="str">
        <f>INDEX(TblAdmin1[Admin1 PCODE],MATCH(I185,TblAdmin1[Admin1],0),1)</f>
        <v>CD92</v>
      </c>
      <c r="K185" s="100" t="s">
        <v>846</v>
      </c>
      <c r="L185" s="99" t="str">
        <f t="array" aca="1" ref="L185" ca="1">OFFSET(Tbl2_Name2,MATCH(K185,OFFSET(Tbl2_RegionPCODE,MATCH(J185,Tbl2_Pcode1,0),1,COUNTIF(Tbl2_Pcode1,J185),1),0)-1+MATCH(J185,Tbl2_Pcode1,0)-1,1)</f>
        <v>CD9202</v>
      </c>
      <c r="M185" s="100"/>
      <c r="N185" s="99" t="e">
        <f t="array" aca="1" ref="N185" ca="1">OFFSET(Tbl3_Name3,MATCH(M185,OFFSET(Tbl3_Admin2PCODE,MATCH(L185,Tbl3_Pcode2,0),1,COUNTIF(Tbl3_Pcode2,L185),1),0)-1+MATCH(L185,Tbl3_Pcode2,0)-1,1)</f>
        <v>#N/A</v>
      </c>
      <c r="O185" s="98"/>
      <c r="P185" s="99" t="e">
        <f t="array" aca="1" ref="P185" ca="1">OFFSET(Tbl4_Name4,MATCH(O185,OFFSET(Tbl4_Admin3PCODE,MATCH(N185,Tbl4_PCODE3,0),1,COUNTIF(Tbl4_PCODE3,N185),1),0)-1+MATCH(N185,Tbl4_PCODE3,0)-1,1)</f>
        <v>#N/A</v>
      </c>
      <c r="Q185" s="99" t="str">
        <f ca="1">IFERROR(VLOOKUP(P185,PCODE4:LATITUDE,2,FALSE),"")</f>
        <v/>
      </c>
      <c r="R185" s="99" t="str">
        <f ca="1">IFERROR(VLOOKUP(P185,PCODE4:LONGITUDE,3,FALSE),"")</f>
        <v/>
      </c>
      <c r="S185" s="100"/>
      <c r="T185" s="100"/>
      <c r="U185" s="100"/>
      <c r="V185" s="60" t="s">
        <v>36</v>
      </c>
      <c r="W185" s="99" t="str">
        <f>IFERROR(VLOOKUP(V185,ACTIVITIES:UNIT,2,FALSE)," ")</f>
        <v># de kits et d'enfants</v>
      </c>
      <c r="X185" s="99"/>
      <c r="Y185" s="98"/>
      <c r="Z185" s="101">
        <v>3253</v>
      </c>
      <c r="AA185" s="101"/>
      <c r="AB185" s="101"/>
      <c r="AC185" s="101"/>
      <c r="AD185" s="101"/>
      <c r="AE185" s="102"/>
      <c r="AF185" s="102" t="s">
        <v>1329</v>
      </c>
      <c r="AG185" s="107">
        <v>42124</v>
      </c>
      <c r="AH185" s="107">
        <v>42184</v>
      </c>
      <c r="AI185" s="101"/>
    </row>
    <row r="186" spans="1:35" ht="15" customHeight="1">
      <c r="A186" s="97"/>
      <c r="B186" s="90">
        <v>42154</v>
      </c>
      <c r="C186" s="98" t="s">
        <v>5</v>
      </c>
      <c r="D186" s="99" t="str">
        <f>IFERROR(VLOOKUP(C186,ORG_LIST:ACRO,2,FALSE)," ")</f>
        <v>UNICEF</v>
      </c>
      <c r="E186" s="99" t="str">
        <f>IFERROR(VLOOKUP(C186,ORG_LIST:TYPEORG,3,FALSE)," ")</f>
        <v>Agence ONU</v>
      </c>
      <c r="F186" s="98" t="s">
        <v>5</v>
      </c>
      <c r="G186" s="100" t="s">
        <v>1191</v>
      </c>
      <c r="H186" s="37" t="s">
        <v>1333</v>
      </c>
      <c r="I186" s="100" t="s">
        <v>682</v>
      </c>
      <c r="J186" s="99" t="str">
        <f>INDEX(TblAdmin1[Admin1 PCODE],MATCH(I186,TblAdmin1[Admin1],0),1)</f>
        <v>CD92</v>
      </c>
      <c r="K186" s="100" t="s">
        <v>850</v>
      </c>
      <c r="L186" s="99" t="str">
        <f t="array" aca="1" ref="L186" ca="1">OFFSET(Tbl2_Name2,MATCH(K186,OFFSET(Tbl2_RegionPCODE,MATCH(J186,Tbl2_Pcode1,0),1,COUNTIF(Tbl2_Pcode1,J186),1),0)-1+MATCH(J186,Tbl2_Pcode1,0)-1,1)</f>
        <v>CD9204</v>
      </c>
      <c r="M186" s="100"/>
      <c r="N186" s="99" t="e">
        <f t="array" aca="1" ref="N186" ca="1">OFFSET(Tbl3_Name3,MATCH(M186,OFFSET(Tbl3_Admin2PCODE,MATCH(L186,Tbl3_Pcode2,0),1,COUNTIF(Tbl3_Pcode2,L186),1),0)-1+MATCH(L186,Tbl3_Pcode2,0)-1,1)</f>
        <v>#N/A</v>
      </c>
      <c r="O186" s="98"/>
      <c r="P186" s="99" t="e">
        <f t="array" aca="1" ref="P186" ca="1">OFFSET(Tbl4_Name4,MATCH(O186,OFFSET(Tbl4_Admin3PCODE,MATCH(N186,Tbl4_PCODE3,0),1,COUNTIF(Tbl4_PCODE3,N186),1),0)-1+MATCH(N186,Tbl4_PCODE3,0)-1,1)</f>
        <v>#N/A</v>
      </c>
      <c r="Q186" s="99" t="str">
        <f ca="1">IFERROR(VLOOKUP(P186,PCODE4:LATITUDE,2,FALSE),"")</f>
        <v/>
      </c>
      <c r="R186" s="99" t="str">
        <f ca="1">IFERROR(VLOOKUP(P186,PCODE4:LONGITUDE,3,FALSE),"")</f>
        <v/>
      </c>
      <c r="S186" s="100"/>
      <c r="T186" s="100"/>
      <c r="U186" s="100"/>
      <c r="V186" s="60" t="s">
        <v>36</v>
      </c>
      <c r="W186" s="99" t="str">
        <f>IFERROR(VLOOKUP(V186,ACTIVITIES:UNIT,2,FALSE)," ")</f>
        <v># de kits et d'enfants</v>
      </c>
      <c r="X186" s="99"/>
      <c r="Y186" s="98"/>
      <c r="Z186" s="101">
        <v>274</v>
      </c>
      <c r="AA186" s="101"/>
      <c r="AB186" s="101"/>
      <c r="AC186" s="101"/>
      <c r="AD186" s="101"/>
      <c r="AE186" s="102"/>
      <c r="AF186" s="102" t="s">
        <v>1329</v>
      </c>
      <c r="AG186" s="107">
        <v>42124</v>
      </c>
      <c r="AH186" s="107">
        <v>42184</v>
      </c>
      <c r="AI186" s="101"/>
    </row>
    <row r="187" spans="1:35" ht="15" customHeight="1">
      <c r="A187" s="97"/>
      <c r="B187" s="90">
        <v>42154</v>
      </c>
      <c r="C187" s="98" t="s">
        <v>5</v>
      </c>
      <c r="D187" s="99" t="str">
        <f>IFERROR(VLOOKUP(C187,ORG_LIST:ACRO,2,FALSE)," ")</f>
        <v>UNICEF</v>
      </c>
      <c r="E187" s="99" t="str">
        <f>IFERROR(VLOOKUP(C187,ORG_LIST:TYPEORG,3,FALSE)," ")</f>
        <v>Agence ONU</v>
      </c>
      <c r="F187" s="98" t="s">
        <v>5</v>
      </c>
      <c r="G187" s="100" t="s">
        <v>1191</v>
      </c>
      <c r="H187" s="37" t="s">
        <v>1333</v>
      </c>
      <c r="I187" s="100" t="s">
        <v>682</v>
      </c>
      <c r="J187" s="99" t="str">
        <f>INDEX(TblAdmin1[Admin1 PCODE],MATCH(I187,TblAdmin1[Admin1],0),1)</f>
        <v>CD92</v>
      </c>
      <c r="K187" s="100" t="s">
        <v>846</v>
      </c>
      <c r="L187" s="99" t="str">
        <f t="array" aca="1" ref="L187" ca="1">OFFSET(Tbl2_Name2,MATCH(K187,OFFSET(Tbl2_RegionPCODE,MATCH(J187,Tbl2_Pcode1,0),1,COUNTIF(Tbl2_Pcode1,J187),1),0)-1+MATCH(J187,Tbl2_Pcode1,0)-1,1)</f>
        <v>CD9202</v>
      </c>
      <c r="M187" s="100"/>
      <c r="N187" s="99" t="e">
        <f t="array" aca="1" ref="N187" ca="1">OFFSET(Tbl3_Name3,MATCH(M187,OFFSET(Tbl3_Admin2PCODE,MATCH(L187,Tbl3_Pcode2,0),1,COUNTIF(Tbl3_Pcode2,L187),1),0)-1+MATCH(L187,Tbl3_Pcode2,0)-1,1)</f>
        <v>#N/A</v>
      </c>
      <c r="O187" s="98"/>
      <c r="P187" s="99" t="e">
        <f t="array" aca="1" ref="P187" ca="1">OFFSET(Tbl4_Name4,MATCH(O187,OFFSET(Tbl4_Admin3PCODE,MATCH(N187,Tbl4_PCODE3,0),1,COUNTIF(Tbl4_PCODE3,N187),1),0)-1+MATCH(N187,Tbl4_PCODE3,0)-1,1)</f>
        <v>#N/A</v>
      </c>
      <c r="Q187" s="99" t="str">
        <f ca="1">IFERROR(VLOOKUP(P187,PCODE4:LATITUDE,2,FALSE),"")</f>
        <v/>
      </c>
      <c r="R187" s="99" t="str">
        <f ca="1">IFERROR(VLOOKUP(P187,PCODE4:LONGITUDE,3,FALSE),"")</f>
        <v/>
      </c>
      <c r="S187" s="100"/>
      <c r="T187" s="100"/>
      <c r="U187" s="100"/>
      <c r="V187" s="60" t="s">
        <v>36</v>
      </c>
      <c r="W187" s="99" t="str">
        <f>IFERROR(VLOOKUP(V187,ACTIVITIES:UNIT,2,FALSE)," ")</f>
        <v># de kits et d'enfants</v>
      </c>
      <c r="X187" s="99"/>
      <c r="Y187" s="98"/>
      <c r="Z187" s="101">
        <v>4562</v>
      </c>
      <c r="AA187" s="101"/>
      <c r="AB187" s="101"/>
      <c r="AC187" s="101"/>
      <c r="AD187" s="101"/>
      <c r="AE187" s="102"/>
      <c r="AF187" s="102" t="s">
        <v>1329</v>
      </c>
      <c r="AG187" s="107">
        <v>42124</v>
      </c>
      <c r="AH187" s="107">
        <v>42184</v>
      </c>
      <c r="AI187" s="101"/>
    </row>
    <row r="188" spans="1:35" ht="15" customHeight="1">
      <c r="A188" s="97"/>
      <c r="B188" s="90">
        <v>42154</v>
      </c>
      <c r="C188" s="98" t="s">
        <v>5</v>
      </c>
      <c r="D188" s="99" t="str">
        <f>IFERROR(VLOOKUP(C188,ORG_LIST:ACRO,2,FALSE)," ")</f>
        <v>UNICEF</v>
      </c>
      <c r="E188" s="99" t="str">
        <f>IFERROR(VLOOKUP(C188,ORG_LIST:TYPEORG,3,FALSE)," ")</f>
        <v>Agence ONU</v>
      </c>
      <c r="F188" s="98" t="s">
        <v>5</v>
      </c>
      <c r="G188" s="100" t="s">
        <v>1191</v>
      </c>
      <c r="H188" s="37" t="s">
        <v>1333</v>
      </c>
      <c r="I188" s="100" t="s">
        <v>682</v>
      </c>
      <c r="J188" s="99" t="str">
        <f>INDEX(TblAdmin1[Admin1 PCODE],MATCH(I188,TblAdmin1[Admin1],0),1)</f>
        <v>CD92</v>
      </c>
      <c r="K188" s="100" t="s">
        <v>848</v>
      </c>
      <c r="L188" s="99" t="str">
        <f t="array" aca="1" ref="L188" ca="1">OFFSET(Tbl2_Name2,MATCH(K188,OFFSET(Tbl2_RegionPCODE,MATCH(J188,Tbl2_Pcode1,0),1,COUNTIF(Tbl2_Pcode1,J188),1),0)-1+MATCH(J188,Tbl2_Pcode1,0)-1,1)</f>
        <v>CD9203</v>
      </c>
      <c r="M188" s="100"/>
      <c r="N188" s="99" t="e">
        <f t="array" aca="1" ref="N188" ca="1">OFFSET(Tbl3_Name3,MATCH(M188,OFFSET(Tbl3_Admin2PCODE,MATCH(L188,Tbl3_Pcode2,0),1,COUNTIF(Tbl3_Pcode2,L188),1),0)-1+MATCH(L188,Tbl3_Pcode2,0)-1,1)</f>
        <v>#N/A</v>
      </c>
      <c r="O188" s="98"/>
      <c r="P188" s="99" t="e">
        <f t="array" aca="1" ref="P188" ca="1">OFFSET(Tbl4_Name4,MATCH(O188,OFFSET(Tbl4_Admin3PCODE,MATCH(N188,Tbl4_PCODE3,0),1,COUNTIF(Tbl4_PCODE3,N188),1),0)-1+MATCH(N188,Tbl4_PCODE3,0)-1,1)</f>
        <v>#N/A</v>
      </c>
      <c r="Q188" s="99" t="str">
        <f ca="1">IFERROR(VLOOKUP(P188,PCODE4:LATITUDE,2,FALSE),"")</f>
        <v/>
      </c>
      <c r="R188" s="99" t="str">
        <f ca="1">IFERROR(VLOOKUP(P188,PCODE4:LONGITUDE,3,FALSE),"")</f>
        <v/>
      </c>
      <c r="S188" s="100"/>
      <c r="T188" s="100"/>
      <c r="U188" s="100"/>
      <c r="V188" s="60" t="s">
        <v>36</v>
      </c>
      <c r="W188" s="99" t="str">
        <f>IFERROR(VLOOKUP(V188,ACTIVITIES:UNIT,2,FALSE)," ")</f>
        <v># de kits et d'enfants</v>
      </c>
      <c r="X188" s="99"/>
      <c r="Y188" s="98"/>
      <c r="Z188" s="101">
        <v>345</v>
      </c>
      <c r="AA188" s="101"/>
      <c r="AB188" s="101"/>
      <c r="AC188" s="101"/>
      <c r="AD188" s="101"/>
      <c r="AE188" s="102"/>
      <c r="AF188" s="102" t="s">
        <v>1329</v>
      </c>
      <c r="AG188" s="107">
        <v>42124</v>
      </c>
      <c r="AH188" s="107">
        <v>42184</v>
      </c>
      <c r="AI188" s="101"/>
    </row>
    <row r="189" spans="1:35" ht="15" customHeight="1">
      <c r="A189" s="97"/>
      <c r="B189" s="90">
        <v>42154</v>
      </c>
      <c r="C189" s="98" t="s">
        <v>5</v>
      </c>
      <c r="D189" s="99" t="str">
        <f>IFERROR(VLOOKUP(C189,ORG_LIST:ACRO,2,FALSE)," ")</f>
        <v>UNICEF</v>
      </c>
      <c r="E189" s="99" t="str">
        <f>IFERROR(VLOOKUP(C189,ORG_LIST:TYPEORG,3,FALSE)," ")</f>
        <v>Agence ONU</v>
      </c>
      <c r="F189" s="98" t="s">
        <v>5</v>
      </c>
      <c r="G189" s="100" t="s">
        <v>1191</v>
      </c>
      <c r="H189" s="37" t="s">
        <v>1333</v>
      </c>
      <c r="I189" s="100" t="s">
        <v>682</v>
      </c>
      <c r="J189" s="99" t="str">
        <f>INDEX(TblAdmin1[Admin1 PCODE],MATCH(I189,TblAdmin1[Admin1],0),1)</f>
        <v>CD92</v>
      </c>
      <c r="K189" s="100" t="s">
        <v>850</v>
      </c>
      <c r="L189" s="99" t="str">
        <f t="array" aca="1" ref="L189" ca="1">OFFSET(Tbl2_Name2,MATCH(K189,OFFSET(Tbl2_RegionPCODE,MATCH(J189,Tbl2_Pcode1,0),1,COUNTIF(Tbl2_Pcode1,J189),1),0)-1+MATCH(J189,Tbl2_Pcode1,0)-1,1)</f>
        <v>CD9204</v>
      </c>
      <c r="M189" s="100"/>
      <c r="N189" s="99" t="e">
        <f t="array" aca="1" ref="N189" ca="1">OFFSET(Tbl3_Name3,MATCH(M189,OFFSET(Tbl3_Admin2PCODE,MATCH(L189,Tbl3_Pcode2,0),1,COUNTIF(Tbl3_Pcode2,L189),1),0)-1+MATCH(L189,Tbl3_Pcode2,0)-1,1)</f>
        <v>#N/A</v>
      </c>
      <c r="O189" s="98"/>
      <c r="P189" s="99" t="e">
        <f t="array" aca="1" ref="P189" ca="1">OFFSET(Tbl4_Name4,MATCH(O189,OFFSET(Tbl4_Admin3PCODE,MATCH(N189,Tbl4_PCODE3,0),1,COUNTIF(Tbl4_PCODE3,N189),1),0)-1+MATCH(N189,Tbl4_PCODE3,0)-1,1)</f>
        <v>#N/A</v>
      </c>
      <c r="Q189" s="99" t="str">
        <f ca="1">IFERROR(VLOOKUP(P189,PCODE4:LATITUDE,2,FALSE),"")</f>
        <v/>
      </c>
      <c r="R189" s="99" t="str">
        <f ca="1">IFERROR(VLOOKUP(P189,PCODE4:LONGITUDE,3,FALSE),"")</f>
        <v/>
      </c>
      <c r="S189" s="100"/>
      <c r="T189" s="100"/>
      <c r="U189" s="100"/>
      <c r="V189" s="60" t="s">
        <v>36</v>
      </c>
      <c r="W189" s="99" t="str">
        <f>IFERROR(VLOOKUP(V189,ACTIVITIES:UNIT,2,FALSE)," ")</f>
        <v># de kits et d'enfants</v>
      </c>
      <c r="X189" s="99"/>
      <c r="Y189" s="98"/>
      <c r="Z189" s="101">
        <v>5616</v>
      </c>
      <c r="AA189" s="101"/>
      <c r="AB189" s="101"/>
      <c r="AC189" s="101"/>
      <c r="AD189" s="101"/>
      <c r="AE189" s="102"/>
      <c r="AF189" s="102" t="s">
        <v>1329</v>
      </c>
      <c r="AG189" s="107">
        <v>42124</v>
      </c>
      <c r="AH189" s="107">
        <v>42184</v>
      </c>
      <c r="AI189" s="101"/>
    </row>
    <row r="190" spans="1:35" ht="15" customHeight="1">
      <c r="A190" s="97"/>
      <c r="B190" s="90">
        <v>42154</v>
      </c>
      <c r="C190" s="98" t="s">
        <v>5</v>
      </c>
      <c r="D190" s="99" t="str">
        <f>IFERROR(VLOOKUP(C190,ORG_LIST:ACRO,2,FALSE)," ")</f>
        <v>UNICEF</v>
      </c>
      <c r="E190" s="99" t="str">
        <f>IFERROR(VLOOKUP(C190,ORG_LIST:TYPEORG,3,FALSE)," ")</f>
        <v>Agence ONU</v>
      </c>
      <c r="F190" s="98" t="s">
        <v>5</v>
      </c>
      <c r="G190" s="100" t="s">
        <v>1191</v>
      </c>
      <c r="H190" s="37" t="s">
        <v>1333</v>
      </c>
      <c r="I190" s="100" t="s">
        <v>697</v>
      </c>
      <c r="J190" s="99" t="str">
        <f>INDEX(TblAdmin1[Admin1 PCODE],MATCH(I190,TblAdmin1[Admin1],0),1)</f>
        <v>CD62</v>
      </c>
      <c r="K190" s="100" t="s">
        <v>802</v>
      </c>
      <c r="L190" s="99" t="str">
        <f t="array" aca="1" ref="L190" ca="1">OFFSET(Tbl2_Name2,MATCH(K190,OFFSET(Tbl2_RegionPCODE,MATCH(J190,Tbl2_Pcode1,0),1,COUNTIF(Tbl2_Pcode1,J190),1),0)-1+MATCH(J190,Tbl2_Pcode1,0)-1,1)</f>
        <v>CD6205</v>
      </c>
      <c r="M190" s="100"/>
      <c r="N190" s="99" t="e">
        <f t="array" aca="1" ref="N190" ca="1">OFFSET(Tbl3_Name3,MATCH(M190,OFFSET(Tbl3_Admin2PCODE,MATCH(L190,Tbl3_Pcode2,0),1,COUNTIF(Tbl3_Pcode2,L190),1),0)-1+MATCH(L190,Tbl3_Pcode2,0)-1,1)</f>
        <v>#N/A</v>
      </c>
      <c r="O190" s="98"/>
      <c r="P190" s="99" t="e">
        <f t="array" aca="1" ref="P190" ca="1">OFFSET(Tbl4_Name4,MATCH(O190,OFFSET(Tbl4_Admin3PCODE,MATCH(N190,Tbl4_PCODE3,0),1,COUNTIF(Tbl4_PCODE3,N190),1),0)-1+MATCH(N190,Tbl4_PCODE3,0)-1,1)</f>
        <v>#N/A</v>
      </c>
      <c r="Q190" s="99" t="str">
        <f ca="1">IFERROR(VLOOKUP(P190,PCODE4:LATITUDE,2,FALSE),"")</f>
        <v/>
      </c>
      <c r="R190" s="99" t="str">
        <f ca="1">IFERROR(VLOOKUP(P190,PCODE4:LONGITUDE,3,FALSE),"")</f>
        <v/>
      </c>
      <c r="S190" s="100"/>
      <c r="T190" s="100"/>
      <c r="U190" s="100"/>
      <c r="V190" s="60" t="s">
        <v>36</v>
      </c>
      <c r="W190" s="99" t="str">
        <f>IFERROR(VLOOKUP(V190,ACTIVITIES:UNIT,2,FALSE)," ")</f>
        <v># de kits et d'enfants</v>
      </c>
      <c r="X190" s="99"/>
      <c r="Y190" s="98"/>
      <c r="Z190" s="101">
        <v>474</v>
      </c>
      <c r="AA190" s="101"/>
      <c r="AB190" s="101"/>
      <c r="AC190" s="101"/>
      <c r="AD190" s="101"/>
      <c r="AE190" s="102"/>
      <c r="AF190" s="102" t="s">
        <v>1329</v>
      </c>
      <c r="AG190" s="107">
        <v>42124</v>
      </c>
      <c r="AH190" s="107">
        <v>42184</v>
      </c>
      <c r="AI190" s="101"/>
    </row>
    <row r="191" spans="1:35" ht="15" customHeight="1">
      <c r="A191" s="97"/>
      <c r="B191" s="90">
        <v>42154</v>
      </c>
      <c r="C191" s="98" t="s">
        <v>5</v>
      </c>
      <c r="D191" s="99" t="str">
        <f>IFERROR(VLOOKUP(C191,ORG_LIST:ACRO,2,FALSE)," ")</f>
        <v>UNICEF</v>
      </c>
      <c r="E191" s="99" t="str">
        <f>IFERROR(VLOOKUP(C191,ORG_LIST:TYPEORG,3,FALSE)," ")</f>
        <v>Agence ONU</v>
      </c>
      <c r="F191" s="98" t="s">
        <v>5</v>
      </c>
      <c r="G191" s="100" t="s">
        <v>1191</v>
      </c>
      <c r="H191" s="37" t="s">
        <v>1333</v>
      </c>
      <c r="I191" s="100" t="s">
        <v>697</v>
      </c>
      <c r="J191" s="99" t="str">
        <f>INDEX(TblAdmin1[Admin1 PCODE],MATCH(I191,TblAdmin1[Admin1],0),1)</f>
        <v>CD62</v>
      </c>
      <c r="K191" s="100" t="s">
        <v>778</v>
      </c>
      <c r="L191" s="99" t="str">
        <f t="array" aca="1" ref="L191" ca="1">OFFSET(Tbl2_Name2,MATCH(K191,OFFSET(Tbl2_RegionPCODE,MATCH(J191,Tbl2_Pcode1,0),1,COUNTIF(Tbl2_Pcode1,J191),1),0)-1+MATCH(J191,Tbl2_Pcode1,0)-1,1)</f>
        <v>CD6201</v>
      </c>
      <c r="M191" s="100"/>
      <c r="N191" s="99" t="e">
        <f t="array" aca="1" ref="N191" ca="1">OFFSET(Tbl3_Name3,MATCH(M191,OFFSET(Tbl3_Admin2PCODE,MATCH(L191,Tbl3_Pcode2,0),1,COUNTIF(Tbl3_Pcode2,L191),1),0)-1+MATCH(L191,Tbl3_Pcode2,0)-1,1)</f>
        <v>#N/A</v>
      </c>
      <c r="O191" s="98"/>
      <c r="P191" s="99" t="e">
        <f t="array" aca="1" ref="P191" ca="1">OFFSET(Tbl4_Name4,MATCH(O191,OFFSET(Tbl4_Admin3PCODE,MATCH(N191,Tbl4_PCODE3,0),1,COUNTIF(Tbl4_PCODE3,N191),1),0)-1+MATCH(N191,Tbl4_PCODE3,0)-1,1)</f>
        <v>#N/A</v>
      </c>
      <c r="Q191" s="99" t="str">
        <f ca="1">IFERROR(VLOOKUP(P191,PCODE4:LATITUDE,2,FALSE),"")</f>
        <v/>
      </c>
      <c r="R191" s="99" t="str">
        <f ca="1">IFERROR(VLOOKUP(P191,PCODE4:LONGITUDE,3,FALSE),"")</f>
        <v/>
      </c>
      <c r="S191" s="100"/>
      <c r="T191" s="100"/>
      <c r="U191" s="100"/>
      <c r="V191" s="60" t="s">
        <v>36</v>
      </c>
      <c r="W191" s="99" t="str">
        <f>IFERROR(VLOOKUP(V191,ACTIVITIES:UNIT,2,FALSE)," ")</f>
        <v># de kits et d'enfants</v>
      </c>
      <c r="X191" s="99"/>
      <c r="Y191" s="98"/>
      <c r="Z191" s="101">
        <v>506</v>
      </c>
      <c r="AA191" s="101"/>
      <c r="AB191" s="101"/>
      <c r="AC191" s="101"/>
      <c r="AD191" s="101"/>
      <c r="AE191" s="102"/>
      <c r="AF191" s="102" t="s">
        <v>1329</v>
      </c>
      <c r="AG191" s="107">
        <v>42124</v>
      </c>
      <c r="AH191" s="107">
        <v>42184</v>
      </c>
      <c r="AI191" s="101"/>
    </row>
    <row r="192" spans="1:35" ht="15" customHeight="1">
      <c r="A192" s="97"/>
      <c r="B192" s="90">
        <v>42154</v>
      </c>
      <c r="C192" s="98" t="s">
        <v>5</v>
      </c>
      <c r="D192" s="99" t="str">
        <f>IFERROR(VLOOKUP(C192,ORG_LIST:ACRO,2,FALSE)," ")</f>
        <v>UNICEF</v>
      </c>
      <c r="E192" s="99" t="str">
        <f>IFERROR(VLOOKUP(C192,ORG_LIST:TYPEORG,3,FALSE)," ")</f>
        <v>Agence ONU</v>
      </c>
      <c r="F192" s="98" t="s">
        <v>5</v>
      </c>
      <c r="G192" s="100" t="s">
        <v>1191</v>
      </c>
      <c r="H192" s="37" t="s">
        <v>1333</v>
      </c>
      <c r="I192" s="100" t="s">
        <v>697</v>
      </c>
      <c r="J192" s="99" t="str">
        <f>INDEX(TblAdmin1[Admin1 PCODE],MATCH(I192,TblAdmin1[Admin1],0),1)</f>
        <v>CD62</v>
      </c>
      <c r="K192" s="100" t="s">
        <v>778</v>
      </c>
      <c r="L192" s="99" t="str">
        <f t="array" aca="1" ref="L192" ca="1">OFFSET(Tbl2_Name2,MATCH(K192,OFFSET(Tbl2_RegionPCODE,MATCH(J192,Tbl2_Pcode1,0),1,COUNTIF(Tbl2_Pcode1,J192),1),0)-1+MATCH(J192,Tbl2_Pcode1,0)-1,1)</f>
        <v>CD6201</v>
      </c>
      <c r="M192" s="100"/>
      <c r="N192" s="99" t="e">
        <f t="array" aca="1" ref="N192" ca="1">OFFSET(Tbl3_Name3,MATCH(M192,OFFSET(Tbl3_Admin2PCODE,MATCH(L192,Tbl3_Pcode2,0),1,COUNTIF(Tbl3_Pcode2,L192),1),0)-1+MATCH(L192,Tbl3_Pcode2,0)-1,1)</f>
        <v>#N/A</v>
      </c>
      <c r="O192" s="98"/>
      <c r="P192" s="99" t="e">
        <f t="array" aca="1" ref="P192" ca="1">OFFSET(Tbl4_Name4,MATCH(O192,OFFSET(Tbl4_Admin3PCODE,MATCH(N192,Tbl4_PCODE3,0),1,COUNTIF(Tbl4_PCODE3,N192),1),0)-1+MATCH(N192,Tbl4_PCODE3,0)-1,1)</f>
        <v>#N/A</v>
      </c>
      <c r="Q192" s="99" t="str">
        <f ca="1">IFERROR(VLOOKUP(P192,PCODE4:LATITUDE,2,FALSE),"")</f>
        <v/>
      </c>
      <c r="R192" s="99" t="str">
        <f ca="1">IFERROR(VLOOKUP(P192,PCODE4:LONGITUDE,3,FALSE),"")</f>
        <v/>
      </c>
      <c r="S192" s="100"/>
      <c r="T192" s="100"/>
      <c r="U192" s="100"/>
      <c r="V192" s="60" t="s">
        <v>36</v>
      </c>
      <c r="W192" s="99" t="str">
        <f>IFERROR(VLOOKUP(V192,ACTIVITIES:UNIT,2,FALSE)," ")</f>
        <v># de kits et d'enfants</v>
      </c>
      <c r="X192" s="99"/>
      <c r="Y192" s="98"/>
      <c r="Z192" s="101">
        <v>170</v>
      </c>
      <c r="AA192" s="101"/>
      <c r="AB192" s="101"/>
      <c r="AC192" s="101"/>
      <c r="AD192" s="101"/>
      <c r="AE192" s="102"/>
      <c r="AF192" s="102" t="s">
        <v>1329</v>
      </c>
      <c r="AG192" s="107">
        <v>42124</v>
      </c>
      <c r="AH192" s="107">
        <v>42184</v>
      </c>
      <c r="AI192" s="101"/>
    </row>
    <row r="193" spans="1:35" ht="15" customHeight="1">
      <c r="A193" s="97"/>
      <c r="B193" s="90">
        <v>42154</v>
      </c>
      <c r="C193" s="98" t="s">
        <v>5</v>
      </c>
      <c r="D193" s="99" t="str">
        <f>IFERROR(VLOOKUP(C193,ORG_LIST:ACRO,2,FALSE)," ")</f>
        <v>UNICEF</v>
      </c>
      <c r="E193" s="99" t="str">
        <f>IFERROR(VLOOKUP(C193,ORG_LIST:TYPEORG,3,FALSE)," ")</f>
        <v>Agence ONU</v>
      </c>
      <c r="F193" s="98" t="s">
        <v>5</v>
      </c>
      <c r="G193" s="100" t="s">
        <v>1191</v>
      </c>
      <c r="H193" s="37" t="s">
        <v>1333</v>
      </c>
      <c r="I193" s="100" t="s">
        <v>697</v>
      </c>
      <c r="J193" s="99" t="str">
        <f>INDEX(TblAdmin1[Admin1 PCODE],MATCH(I193,TblAdmin1[Admin1],0),1)</f>
        <v>CD62</v>
      </c>
      <c r="K193" s="100" t="s">
        <v>802</v>
      </c>
      <c r="L193" s="99" t="str">
        <f t="array" aca="1" ref="L193" ca="1">OFFSET(Tbl2_Name2,MATCH(K193,OFFSET(Tbl2_RegionPCODE,MATCH(J193,Tbl2_Pcode1,0),1,COUNTIF(Tbl2_Pcode1,J193),1),0)-1+MATCH(J193,Tbl2_Pcode1,0)-1,1)</f>
        <v>CD6205</v>
      </c>
      <c r="M193" s="100"/>
      <c r="N193" s="99" t="e">
        <f t="array" aca="1" ref="N193" ca="1">OFFSET(Tbl3_Name3,MATCH(M193,OFFSET(Tbl3_Admin2PCODE,MATCH(L193,Tbl3_Pcode2,0),1,COUNTIF(Tbl3_Pcode2,L193),1),0)-1+MATCH(L193,Tbl3_Pcode2,0)-1,1)</f>
        <v>#N/A</v>
      </c>
      <c r="O193" s="98"/>
      <c r="P193" s="99" t="e">
        <f t="array" aca="1" ref="P193" ca="1">OFFSET(Tbl4_Name4,MATCH(O193,OFFSET(Tbl4_Admin3PCODE,MATCH(N193,Tbl4_PCODE3,0),1,COUNTIF(Tbl4_PCODE3,N193),1),0)-1+MATCH(N193,Tbl4_PCODE3,0)-1,1)</f>
        <v>#N/A</v>
      </c>
      <c r="Q193" s="99" t="str">
        <f ca="1">IFERROR(VLOOKUP(P193,PCODE4:LATITUDE,2,FALSE),"")</f>
        <v/>
      </c>
      <c r="R193" s="99" t="str">
        <f ca="1">IFERROR(VLOOKUP(P193,PCODE4:LONGITUDE,3,FALSE),"")</f>
        <v/>
      </c>
      <c r="S193" s="100"/>
      <c r="T193" s="100"/>
      <c r="U193" s="100"/>
      <c r="V193" s="60" t="s">
        <v>36</v>
      </c>
      <c r="W193" s="99" t="str">
        <f>IFERROR(VLOOKUP(V193,ACTIVITIES:UNIT,2,FALSE)," ")</f>
        <v># de kits et d'enfants</v>
      </c>
      <c r="X193" s="99"/>
      <c r="Y193" s="98"/>
      <c r="Z193" s="101">
        <v>949</v>
      </c>
      <c r="AA193" s="101"/>
      <c r="AB193" s="101"/>
      <c r="AC193" s="101"/>
      <c r="AD193" s="101"/>
      <c r="AE193" s="102"/>
      <c r="AF193" s="102" t="s">
        <v>1329</v>
      </c>
      <c r="AG193" s="107">
        <v>42124</v>
      </c>
      <c r="AH193" s="107">
        <v>42184</v>
      </c>
      <c r="AI193" s="101"/>
    </row>
    <row r="194" spans="1:35" ht="15" customHeight="1">
      <c r="A194" s="97"/>
      <c r="B194" s="90">
        <v>42154</v>
      </c>
      <c r="C194" s="98" t="s">
        <v>5</v>
      </c>
      <c r="D194" s="99" t="str">
        <f>IFERROR(VLOOKUP(C194,ORG_LIST:ACRO,2,FALSE)," ")</f>
        <v>UNICEF</v>
      </c>
      <c r="E194" s="99" t="str">
        <f>IFERROR(VLOOKUP(C194,ORG_LIST:TYPEORG,3,FALSE)," ")</f>
        <v>Agence ONU</v>
      </c>
      <c r="F194" s="98" t="s">
        <v>5</v>
      </c>
      <c r="G194" s="100" t="s">
        <v>1191</v>
      </c>
      <c r="H194" s="37" t="s">
        <v>1333</v>
      </c>
      <c r="I194" s="100" t="s">
        <v>697</v>
      </c>
      <c r="J194" s="99" t="str">
        <f>INDEX(TblAdmin1[Admin1 PCODE],MATCH(I194,TblAdmin1[Admin1],0),1)</f>
        <v>CD62</v>
      </c>
      <c r="K194" s="100" t="s">
        <v>786</v>
      </c>
      <c r="L194" s="99" t="str">
        <f t="array" aca="1" ref="L194" ca="1">OFFSET(Tbl2_Name2,MATCH(K194,OFFSET(Tbl2_RegionPCODE,MATCH(J194,Tbl2_Pcode1,0),1,COUNTIF(Tbl2_Pcode1,J194),1),0)-1+MATCH(J194,Tbl2_Pcode1,0)-1,1)</f>
        <v>CD6210</v>
      </c>
      <c r="M194" s="100"/>
      <c r="N194" s="99" t="e">
        <f t="array" aca="1" ref="N194" ca="1">OFFSET(Tbl3_Name3,MATCH(M194,OFFSET(Tbl3_Admin2PCODE,MATCH(L194,Tbl3_Pcode2,0),1,COUNTIF(Tbl3_Pcode2,L194),1),0)-1+MATCH(L194,Tbl3_Pcode2,0)-1,1)</f>
        <v>#N/A</v>
      </c>
      <c r="O194" s="98"/>
      <c r="P194" s="99" t="e">
        <f t="array" aca="1" ref="P194" ca="1">OFFSET(Tbl4_Name4,MATCH(O194,OFFSET(Tbl4_Admin3PCODE,MATCH(N194,Tbl4_PCODE3,0),1,COUNTIF(Tbl4_PCODE3,N194),1),0)-1+MATCH(N194,Tbl4_PCODE3,0)-1,1)</f>
        <v>#N/A</v>
      </c>
      <c r="Q194" s="99" t="str">
        <f ca="1">IFERROR(VLOOKUP(P194,PCODE4:LATITUDE,2,FALSE),"")</f>
        <v/>
      </c>
      <c r="R194" s="99" t="str">
        <f ca="1">IFERROR(VLOOKUP(P194,PCODE4:LONGITUDE,3,FALSE),"")</f>
        <v/>
      </c>
      <c r="S194" s="100"/>
      <c r="T194" s="100"/>
      <c r="U194" s="100"/>
      <c r="V194" s="60" t="s">
        <v>36</v>
      </c>
      <c r="W194" s="99" t="str">
        <f>IFERROR(VLOOKUP(V194,ACTIVITIES:UNIT,2,FALSE)," ")</f>
        <v># de kits et d'enfants</v>
      </c>
      <c r="X194" s="99"/>
      <c r="Y194" s="98"/>
      <c r="Z194" s="101">
        <v>1092</v>
      </c>
      <c r="AA194" s="101"/>
      <c r="AB194" s="101"/>
      <c r="AC194" s="101"/>
      <c r="AD194" s="101"/>
      <c r="AE194" s="102"/>
      <c r="AF194" s="102" t="s">
        <v>1329</v>
      </c>
      <c r="AG194" s="107">
        <v>42124</v>
      </c>
      <c r="AH194" s="107">
        <v>42184</v>
      </c>
      <c r="AI194" s="101"/>
    </row>
    <row r="195" spans="1:35" ht="15" customHeight="1">
      <c r="A195" s="97"/>
      <c r="B195" s="90">
        <v>42154</v>
      </c>
      <c r="C195" s="98" t="s">
        <v>5</v>
      </c>
      <c r="D195" s="99" t="str">
        <f>IFERROR(VLOOKUP(C195,ORG_LIST:ACRO,2,FALSE)," ")</f>
        <v>UNICEF</v>
      </c>
      <c r="E195" s="99" t="str">
        <f>IFERROR(VLOOKUP(C195,ORG_LIST:TYPEORG,3,FALSE)," ")</f>
        <v>Agence ONU</v>
      </c>
      <c r="F195" s="98" t="s">
        <v>5</v>
      </c>
      <c r="G195" s="100" t="s">
        <v>1191</v>
      </c>
      <c r="H195" s="37" t="s">
        <v>1333</v>
      </c>
      <c r="I195" s="100" t="s">
        <v>697</v>
      </c>
      <c r="J195" s="99" t="str">
        <f>INDEX(TblAdmin1[Admin1 PCODE],MATCH(I195,TblAdmin1[Admin1],0),1)</f>
        <v>CD62</v>
      </c>
      <c r="K195" s="100" t="s">
        <v>802</v>
      </c>
      <c r="L195" s="99" t="str">
        <f t="array" aca="1" ref="L195" ca="1">OFFSET(Tbl2_Name2,MATCH(K195,OFFSET(Tbl2_RegionPCODE,MATCH(J195,Tbl2_Pcode1,0),1,COUNTIF(Tbl2_Pcode1,J195),1),0)-1+MATCH(J195,Tbl2_Pcode1,0)-1,1)</f>
        <v>CD6205</v>
      </c>
      <c r="M195" s="100"/>
      <c r="N195" s="99" t="e">
        <f t="array" aca="1" ref="N195" ca="1">OFFSET(Tbl3_Name3,MATCH(M195,OFFSET(Tbl3_Admin2PCODE,MATCH(L195,Tbl3_Pcode2,0),1,COUNTIF(Tbl3_Pcode2,L195),1),0)-1+MATCH(L195,Tbl3_Pcode2,0)-1,1)</f>
        <v>#N/A</v>
      </c>
      <c r="O195" s="98"/>
      <c r="P195" s="99" t="e">
        <f t="array" aca="1" ref="P195" ca="1">OFFSET(Tbl4_Name4,MATCH(O195,OFFSET(Tbl4_Admin3PCODE,MATCH(N195,Tbl4_PCODE3,0),1,COUNTIF(Tbl4_PCODE3,N195),1),0)-1+MATCH(N195,Tbl4_PCODE3,0)-1,1)</f>
        <v>#N/A</v>
      </c>
      <c r="Q195" s="99" t="str">
        <f ca="1">IFERROR(VLOOKUP(P195,PCODE4:LATITUDE,2,FALSE),"")</f>
        <v/>
      </c>
      <c r="R195" s="99" t="str">
        <f ca="1">IFERROR(VLOOKUP(P195,PCODE4:LONGITUDE,3,FALSE),"")</f>
        <v/>
      </c>
      <c r="S195" s="100"/>
      <c r="T195" s="100"/>
      <c r="U195" s="100"/>
      <c r="V195" s="60" t="s">
        <v>36</v>
      </c>
      <c r="W195" s="99" t="str">
        <f>IFERROR(VLOOKUP(V195,ACTIVITIES:UNIT,2,FALSE)," ")</f>
        <v># de kits et d'enfants</v>
      </c>
      <c r="X195" s="99"/>
      <c r="Y195" s="98"/>
      <c r="Z195" s="101">
        <v>527</v>
      </c>
      <c r="AA195" s="101"/>
      <c r="AB195" s="101"/>
      <c r="AC195" s="101"/>
      <c r="AD195" s="101"/>
      <c r="AE195" s="102"/>
      <c r="AF195" s="102" t="s">
        <v>1329</v>
      </c>
      <c r="AG195" s="107">
        <v>42124</v>
      </c>
      <c r="AH195" s="107">
        <v>42184</v>
      </c>
      <c r="AI195" s="101"/>
    </row>
    <row r="196" spans="1:35" ht="15" customHeight="1">
      <c r="A196" s="97"/>
      <c r="B196" s="90">
        <v>42154</v>
      </c>
      <c r="C196" s="98" t="s">
        <v>5</v>
      </c>
      <c r="D196" s="99" t="str">
        <f>IFERROR(VLOOKUP(C196,ORG_LIST:ACRO,2,FALSE)," ")</f>
        <v>UNICEF</v>
      </c>
      <c r="E196" s="99" t="str">
        <f>IFERROR(VLOOKUP(C196,ORG_LIST:TYPEORG,3,FALSE)," ")</f>
        <v>Agence ONU</v>
      </c>
      <c r="F196" s="98" t="s">
        <v>5</v>
      </c>
      <c r="G196" s="100" t="s">
        <v>1191</v>
      </c>
      <c r="H196" s="37" t="s">
        <v>1333</v>
      </c>
      <c r="I196" s="100" t="s">
        <v>697</v>
      </c>
      <c r="J196" s="99" t="str">
        <f>INDEX(TblAdmin1[Admin1 PCODE],MATCH(I196,TblAdmin1[Admin1],0),1)</f>
        <v>CD62</v>
      </c>
      <c r="K196" s="100" t="s">
        <v>786</v>
      </c>
      <c r="L196" s="99" t="str">
        <f t="array" aca="1" ref="L196" ca="1">OFFSET(Tbl2_Name2,MATCH(K196,OFFSET(Tbl2_RegionPCODE,MATCH(J196,Tbl2_Pcode1,0),1,COUNTIF(Tbl2_Pcode1,J196),1),0)-1+MATCH(J196,Tbl2_Pcode1,0)-1,1)</f>
        <v>CD6210</v>
      </c>
      <c r="M196" s="100"/>
      <c r="N196" s="99" t="e">
        <f t="array" aca="1" ref="N196" ca="1">OFFSET(Tbl3_Name3,MATCH(M196,OFFSET(Tbl3_Admin2PCODE,MATCH(L196,Tbl3_Pcode2,0),1,COUNTIF(Tbl3_Pcode2,L196),1),0)-1+MATCH(L196,Tbl3_Pcode2,0)-1,1)</f>
        <v>#N/A</v>
      </c>
      <c r="O196" s="98"/>
      <c r="P196" s="99" t="e">
        <f t="array" aca="1" ref="P196" ca="1">OFFSET(Tbl4_Name4,MATCH(O196,OFFSET(Tbl4_Admin3PCODE,MATCH(N196,Tbl4_PCODE3,0),1,COUNTIF(Tbl4_PCODE3,N196),1),0)-1+MATCH(N196,Tbl4_PCODE3,0)-1,1)</f>
        <v>#N/A</v>
      </c>
      <c r="Q196" s="99" t="str">
        <f ca="1">IFERROR(VLOOKUP(P196,PCODE4:LATITUDE,2,FALSE),"")</f>
        <v/>
      </c>
      <c r="R196" s="99" t="str">
        <f ca="1">IFERROR(VLOOKUP(P196,PCODE4:LONGITUDE,3,FALSE),"")</f>
        <v/>
      </c>
      <c r="S196" s="100"/>
      <c r="T196" s="100"/>
      <c r="U196" s="100"/>
      <c r="V196" s="60" t="s">
        <v>36</v>
      </c>
      <c r="W196" s="99" t="str">
        <f>IFERROR(VLOOKUP(V196,ACTIVITIES:UNIT,2,FALSE)," ")</f>
        <v># de kits et d'enfants</v>
      </c>
      <c r="X196" s="99"/>
      <c r="Y196" s="98"/>
      <c r="Z196" s="101">
        <v>5199</v>
      </c>
      <c r="AA196" s="101"/>
      <c r="AB196" s="101"/>
      <c r="AC196" s="101"/>
      <c r="AD196" s="101"/>
      <c r="AE196" s="102"/>
      <c r="AF196" s="102" t="s">
        <v>1329</v>
      </c>
      <c r="AG196" s="107">
        <v>42124</v>
      </c>
      <c r="AH196" s="107">
        <v>42184</v>
      </c>
      <c r="AI196" s="101"/>
    </row>
    <row r="197" spans="1:35" ht="15" customHeight="1">
      <c r="A197" s="97"/>
      <c r="B197" s="90">
        <v>42154</v>
      </c>
      <c r="C197" s="98" t="s">
        <v>5</v>
      </c>
      <c r="D197" s="99" t="str">
        <f>IFERROR(VLOOKUP(C197,ORG_LIST:ACRO,2,FALSE)," ")</f>
        <v>UNICEF</v>
      </c>
      <c r="E197" s="99" t="str">
        <f>IFERROR(VLOOKUP(C197,ORG_LIST:TYPEORG,3,FALSE)," ")</f>
        <v>Agence ONU</v>
      </c>
      <c r="F197" s="98" t="s">
        <v>5</v>
      </c>
      <c r="G197" s="100" t="s">
        <v>1191</v>
      </c>
      <c r="H197" s="37" t="s">
        <v>1333</v>
      </c>
      <c r="I197" s="100" t="s">
        <v>697</v>
      </c>
      <c r="J197" s="99" t="str">
        <f>INDEX(TblAdmin1[Admin1 PCODE],MATCH(I197,TblAdmin1[Admin1],0),1)</f>
        <v>CD62</v>
      </c>
      <c r="K197" s="100" t="s">
        <v>778</v>
      </c>
      <c r="L197" s="99" t="str">
        <f t="array" aca="1" ref="L197" ca="1">OFFSET(Tbl2_Name2,MATCH(K197,OFFSET(Tbl2_RegionPCODE,MATCH(J197,Tbl2_Pcode1,0),1,COUNTIF(Tbl2_Pcode1,J197),1),0)-1+MATCH(J197,Tbl2_Pcode1,0)-1,1)</f>
        <v>CD6201</v>
      </c>
      <c r="M197" s="100"/>
      <c r="N197" s="99" t="e">
        <f t="array" aca="1" ref="N197" ca="1">OFFSET(Tbl3_Name3,MATCH(M197,OFFSET(Tbl3_Admin2PCODE,MATCH(L197,Tbl3_Pcode2,0),1,COUNTIF(Tbl3_Pcode2,L197),1),0)-1+MATCH(L197,Tbl3_Pcode2,0)-1,1)</f>
        <v>#N/A</v>
      </c>
      <c r="O197" s="98"/>
      <c r="P197" s="99" t="e">
        <f t="array" aca="1" ref="P197" ca="1">OFFSET(Tbl4_Name4,MATCH(O197,OFFSET(Tbl4_Admin3PCODE,MATCH(N197,Tbl4_PCODE3,0),1,COUNTIF(Tbl4_PCODE3,N197),1),0)-1+MATCH(N197,Tbl4_PCODE3,0)-1,1)</f>
        <v>#N/A</v>
      </c>
      <c r="Q197" s="99" t="str">
        <f ca="1">IFERROR(VLOOKUP(P197,PCODE4:LATITUDE,2,FALSE),"")</f>
        <v/>
      </c>
      <c r="R197" s="99" t="str">
        <f ca="1">IFERROR(VLOOKUP(P197,PCODE4:LONGITUDE,3,FALSE),"")</f>
        <v/>
      </c>
      <c r="S197" s="100"/>
      <c r="T197" s="100"/>
      <c r="U197" s="100"/>
      <c r="V197" s="60" t="s">
        <v>36</v>
      </c>
      <c r="W197" s="99" t="str">
        <f>IFERROR(VLOOKUP(V197,ACTIVITIES:UNIT,2,FALSE)," ")</f>
        <v># de kits et d'enfants</v>
      </c>
      <c r="X197" s="99"/>
      <c r="Y197" s="98"/>
      <c r="Z197" s="101">
        <v>130</v>
      </c>
      <c r="AA197" s="101"/>
      <c r="AB197" s="101"/>
      <c r="AC197" s="101"/>
      <c r="AD197" s="101"/>
      <c r="AE197" s="102"/>
      <c r="AF197" s="102" t="s">
        <v>1329</v>
      </c>
      <c r="AG197" s="107">
        <v>42124</v>
      </c>
      <c r="AH197" s="107">
        <v>42184</v>
      </c>
      <c r="AI197" s="101"/>
    </row>
    <row r="198" spans="1:35" ht="15" customHeight="1">
      <c r="A198" s="97"/>
      <c r="B198" s="90">
        <v>42154</v>
      </c>
      <c r="C198" s="98" t="s">
        <v>5</v>
      </c>
      <c r="D198" s="99" t="str">
        <f>IFERROR(VLOOKUP(C198,ORG_LIST:ACRO,2,FALSE)," ")</f>
        <v>UNICEF</v>
      </c>
      <c r="E198" s="99" t="str">
        <f>IFERROR(VLOOKUP(C198,ORG_LIST:TYPEORG,3,FALSE)," ")</f>
        <v>Agence ONU</v>
      </c>
      <c r="F198" s="98" t="s">
        <v>5</v>
      </c>
      <c r="G198" s="100" t="s">
        <v>1191</v>
      </c>
      <c r="H198" s="37" t="s">
        <v>1333</v>
      </c>
      <c r="I198" s="100" t="s">
        <v>697</v>
      </c>
      <c r="J198" s="99" t="str">
        <f>INDEX(TblAdmin1[Admin1 PCODE],MATCH(I198,TblAdmin1[Admin1],0),1)</f>
        <v>CD62</v>
      </c>
      <c r="K198" s="100" t="s">
        <v>786</v>
      </c>
      <c r="L198" s="99" t="str">
        <f t="array" aca="1" ref="L198" ca="1">OFFSET(Tbl2_Name2,MATCH(K198,OFFSET(Tbl2_RegionPCODE,MATCH(J198,Tbl2_Pcode1,0),1,COUNTIF(Tbl2_Pcode1,J198),1),0)-1+MATCH(J198,Tbl2_Pcode1,0)-1,1)</f>
        <v>CD6210</v>
      </c>
      <c r="M198" s="100"/>
      <c r="N198" s="99" t="e">
        <f t="array" aca="1" ref="N198" ca="1">OFFSET(Tbl3_Name3,MATCH(M198,OFFSET(Tbl3_Admin2PCODE,MATCH(L198,Tbl3_Pcode2,0),1,COUNTIF(Tbl3_Pcode2,L198),1),0)-1+MATCH(L198,Tbl3_Pcode2,0)-1,1)</f>
        <v>#N/A</v>
      </c>
      <c r="O198" s="98"/>
      <c r="P198" s="99" t="e">
        <f t="array" aca="1" ref="P198" ca="1">OFFSET(Tbl4_Name4,MATCH(O198,OFFSET(Tbl4_Admin3PCODE,MATCH(N198,Tbl4_PCODE3,0),1,COUNTIF(Tbl4_PCODE3,N198),1),0)-1+MATCH(N198,Tbl4_PCODE3,0)-1,1)</f>
        <v>#N/A</v>
      </c>
      <c r="Q198" s="99" t="str">
        <f ca="1">IFERROR(VLOOKUP(P198,PCODE4:LATITUDE,2,FALSE),"")</f>
        <v/>
      </c>
      <c r="R198" s="99" t="str">
        <f ca="1">IFERROR(VLOOKUP(P198,PCODE4:LONGITUDE,3,FALSE),"")</f>
        <v/>
      </c>
      <c r="S198" s="100"/>
      <c r="T198" s="100"/>
      <c r="U198" s="100"/>
      <c r="V198" s="60" t="s">
        <v>36</v>
      </c>
      <c r="W198" s="99" t="str">
        <f>IFERROR(VLOOKUP(V198,ACTIVITIES:UNIT,2,FALSE)," ")</f>
        <v># de kits et d'enfants</v>
      </c>
      <c r="X198" s="99"/>
      <c r="Y198" s="98"/>
      <c r="Z198" s="101">
        <v>776</v>
      </c>
      <c r="AA198" s="101"/>
      <c r="AB198" s="101"/>
      <c r="AC198" s="101"/>
      <c r="AD198" s="101"/>
      <c r="AE198" s="102"/>
      <c r="AF198" s="102" t="s">
        <v>1329</v>
      </c>
      <c r="AG198" s="107">
        <v>42124</v>
      </c>
      <c r="AH198" s="107">
        <v>42184</v>
      </c>
      <c r="AI198" s="101"/>
    </row>
    <row r="199" spans="1:35" ht="15" customHeight="1">
      <c r="A199" s="97"/>
      <c r="B199" s="90">
        <v>42154</v>
      </c>
      <c r="C199" s="98" t="s">
        <v>1164</v>
      </c>
      <c r="D199" s="99" t="str">
        <f>IFERROR(VLOOKUP(C199,ORG_LIST:ACRO,2,FALSE)," ")</f>
        <v>ADRA</v>
      </c>
      <c r="E199" s="99" t="str">
        <f>IFERROR(VLOOKUP(C199,ORG_LIST:TYPEORG,3,FALSE)," ")</f>
        <v>ONG internationale</v>
      </c>
      <c r="F199" s="98" t="s">
        <v>1164</v>
      </c>
      <c r="G199" s="100" t="s">
        <v>1239</v>
      </c>
      <c r="H199" s="37" t="s">
        <v>1337</v>
      </c>
      <c r="I199" s="100" t="s">
        <v>682</v>
      </c>
      <c r="J199" s="99" t="str">
        <f>INDEX(TblAdmin1[Admin1 PCODE],MATCH(I199,TblAdmin1[Admin1],0),1)</f>
        <v>CD92</v>
      </c>
      <c r="K199" s="100" t="s">
        <v>846</v>
      </c>
      <c r="L199" s="99" t="str">
        <f t="array" aca="1" ref="L199" ca="1">OFFSET(Tbl2_Name2,MATCH(K199,OFFSET(Tbl2_RegionPCODE,MATCH(J199,Tbl2_Pcode1,0),1,COUNTIF(Tbl2_Pcode1,J199),1),0)-1+MATCH(J199,Tbl2_Pcode1,0)-1,1)</f>
        <v>CD9202</v>
      </c>
      <c r="M199" s="100"/>
      <c r="N199" s="99" t="e">
        <f t="array" aca="1" ref="N199" ca="1">OFFSET(Tbl3_Name3,MATCH(M199,OFFSET(Tbl3_Admin2PCODE,MATCH(L199,Tbl3_Pcode2,0),1,COUNTIF(Tbl3_Pcode2,L199),1),0)-1+MATCH(L199,Tbl3_Pcode2,0)-1,1)</f>
        <v>#N/A</v>
      </c>
      <c r="O199" s="98"/>
      <c r="P199" s="99" t="e">
        <f t="array" aca="1" ref="P199" ca="1">OFFSET(Tbl4_Name4,MATCH(O199,OFFSET(Tbl4_Admin3PCODE,MATCH(N199,Tbl4_PCODE3,0),1,COUNTIF(Tbl4_PCODE3,N199),1),0)-1+MATCH(N199,Tbl4_PCODE3,0)-1,1)</f>
        <v>#N/A</v>
      </c>
      <c r="Q199" s="99" t="str">
        <f ca="1">IFERROR(VLOOKUP(P199,PCODE4:LATITUDE,2,FALSE),"")</f>
        <v/>
      </c>
      <c r="R199" s="99" t="str">
        <f ca="1">IFERROR(VLOOKUP(P199,PCODE4:LONGITUDE,3,FALSE),"")</f>
        <v/>
      </c>
      <c r="S199" s="100"/>
      <c r="T199" s="100"/>
      <c r="U199" s="100"/>
      <c r="V199" s="108" t="s">
        <v>36</v>
      </c>
      <c r="W199" s="99" t="str">
        <f>IFERROR(VLOOKUP(V199,ACTIVITIES:UNIT,2,FALSE)," ")</f>
        <v># de kits et d'enfants</v>
      </c>
      <c r="X199" s="99"/>
      <c r="Y199" s="98"/>
      <c r="Z199" s="101">
        <v>1400</v>
      </c>
      <c r="AA199" s="101">
        <v>1370</v>
      </c>
      <c r="AB199" s="101">
        <v>20</v>
      </c>
      <c r="AC199" s="101">
        <v>20</v>
      </c>
      <c r="AD199" s="101"/>
      <c r="AE199" s="102"/>
      <c r="AF199" s="102" t="s">
        <v>1330</v>
      </c>
      <c r="AG199" s="107">
        <v>42077</v>
      </c>
      <c r="AH199" s="107">
        <v>42246</v>
      </c>
      <c r="AI199" s="101"/>
    </row>
    <row r="200" spans="1:35" ht="15" customHeight="1">
      <c r="A200" s="97"/>
      <c r="B200" s="90">
        <v>42154</v>
      </c>
      <c r="C200" s="98" t="s">
        <v>1164</v>
      </c>
      <c r="D200" s="99" t="str">
        <f>IFERROR(VLOOKUP(C200,ORG_LIST:ACRO,2,FALSE)," ")</f>
        <v>ADRA</v>
      </c>
      <c r="E200" s="99" t="str">
        <f>IFERROR(VLOOKUP(C200,ORG_LIST:TYPEORG,3,FALSE)," ")</f>
        <v>ONG internationale</v>
      </c>
      <c r="F200" s="98" t="s">
        <v>1164</v>
      </c>
      <c r="G200" s="100" t="s">
        <v>1164</v>
      </c>
      <c r="H200" s="37" t="s">
        <v>1337</v>
      </c>
      <c r="I200" s="100" t="s">
        <v>692</v>
      </c>
      <c r="J200" s="99" t="str">
        <f>INDEX(TblAdmin1[Admin1 PCODE],MATCH(I200,TblAdmin1[Admin1],0),1)</f>
        <v>CD63</v>
      </c>
      <c r="K200" s="100" t="s">
        <v>1035</v>
      </c>
      <c r="L200" s="99" t="str">
        <f t="array" aca="1" ref="L200" ca="1">OFFSET(Tbl2_Name2,MATCH(K200,OFFSET(Tbl2_RegionPCODE,MATCH(J200,Tbl2_Pcode1,0),1,COUNTIF(Tbl2_Pcode1,J200),1),0)-1+MATCH(J200,Tbl2_Pcode1,0)-1,1)</f>
        <v>CD6301</v>
      </c>
      <c r="M200" s="100"/>
      <c r="N200" s="99" t="e">
        <f t="array" aca="1" ref="N200" ca="1">OFFSET(Tbl3_Name3,MATCH(M200,OFFSET(Tbl3_Admin2PCODE,MATCH(L200,Tbl3_Pcode2,0),1,COUNTIF(Tbl3_Pcode2,L200),1),0)-1+MATCH(L200,Tbl3_Pcode2,0)-1,1)</f>
        <v>#N/A</v>
      </c>
      <c r="O200" s="98"/>
      <c r="P200" s="99" t="e">
        <f t="array" aca="1" ref="P200" ca="1">OFFSET(Tbl4_Name4,MATCH(O200,OFFSET(Tbl4_Admin3PCODE,MATCH(N200,Tbl4_PCODE3,0),1,COUNTIF(Tbl4_PCODE3,N200),1),0)-1+MATCH(N200,Tbl4_PCODE3,0)-1,1)</f>
        <v>#N/A</v>
      </c>
      <c r="Q200" s="99" t="str">
        <f ca="1">IFERROR(VLOOKUP(P200,PCODE4:LATITUDE,2,FALSE),"")</f>
        <v/>
      </c>
      <c r="R200" s="99" t="str">
        <f ca="1">IFERROR(VLOOKUP(P200,PCODE4:LONGITUDE,3,FALSE),"")</f>
        <v/>
      </c>
      <c r="S200" s="100"/>
      <c r="T200" s="100"/>
      <c r="U200" s="100"/>
      <c r="V200" s="108" t="s">
        <v>36</v>
      </c>
      <c r="W200" s="99" t="str">
        <f>IFERROR(VLOOKUP(V200,ACTIVITIES:UNIT,2,FALSE)," ")</f>
        <v># de kits et d'enfants</v>
      </c>
      <c r="X200" s="99"/>
      <c r="Y200" s="98"/>
      <c r="Z200" s="101">
        <v>100</v>
      </c>
      <c r="AA200" s="101">
        <v>72</v>
      </c>
      <c r="AB200" s="101">
        <v>20</v>
      </c>
      <c r="AC200" s="101">
        <v>20</v>
      </c>
      <c r="AD200" s="101"/>
      <c r="AE200" s="102"/>
      <c r="AF200" s="102" t="s">
        <v>1330</v>
      </c>
      <c r="AG200" s="107">
        <v>42077</v>
      </c>
      <c r="AH200" s="107">
        <v>42246</v>
      </c>
      <c r="AI200" s="101"/>
    </row>
    <row r="201" spans="1:35" ht="15" customHeight="1">
      <c r="A201" s="97"/>
      <c r="B201" s="90">
        <v>42154</v>
      </c>
      <c r="C201" s="98" t="s">
        <v>1164</v>
      </c>
      <c r="D201" s="99" t="str">
        <f>IFERROR(VLOOKUP(C201,ORG_LIST:ACRO,2,FALSE)," ")</f>
        <v>ADRA</v>
      </c>
      <c r="E201" s="99" t="str">
        <f>IFERROR(VLOOKUP(C201,ORG_LIST:TYPEORG,3,FALSE)," ")</f>
        <v>ONG internationale</v>
      </c>
      <c r="F201" s="98" t="s">
        <v>1164</v>
      </c>
      <c r="G201" s="100" t="s">
        <v>1164</v>
      </c>
      <c r="H201" s="37" t="s">
        <v>1337</v>
      </c>
      <c r="I201" s="100" t="s">
        <v>683</v>
      </c>
      <c r="J201" s="99" t="str">
        <f>INDEX(TblAdmin1[Admin1 PCODE],MATCH(I201,TblAdmin1[Admin1],0),1)</f>
        <v>CD91</v>
      </c>
      <c r="K201" s="100" t="s">
        <v>861</v>
      </c>
      <c r="L201" s="99" t="str">
        <f t="array" aca="1" ref="L201" ca="1">OFFSET(Tbl2_Name2,MATCH(K201,OFFSET(Tbl2_RegionPCODE,MATCH(J201,Tbl2_Pcode1,0),1,COUNTIF(Tbl2_Pcode1,J201),1),0)-1+MATCH(J201,Tbl2_Pcode1,0)-1,1)</f>
        <v>CD9101</v>
      </c>
      <c r="M201" s="100"/>
      <c r="N201" s="99" t="e">
        <f t="array" aca="1" ref="N201" ca="1">OFFSET(Tbl3_Name3,MATCH(M201,OFFSET(Tbl3_Admin2PCODE,MATCH(L201,Tbl3_Pcode2,0),1,COUNTIF(Tbl3_Pcode2,L201),1),0)-1+MATCH(L201,Tbl3_Pcode2,0)-1,1)</f>
        <v>#N/A</v>
      </c>
      <c r="O201" s="98"/>
      <c r="P201" s="99" t="e">
        <f t="array" aca="1" ref="P201" ca="1">OFFSET(Tbl4_Name4,MATCH(O201,OFFSET(Tbl4_Admin3PCODE,MATCH(N201,Tbl4_PCODE3,0),1,COUNTIF(Tbl4_PCODE3,N201),1),0)-1+MATCH(N201,Tbl4_PCODE3,0)-1,1)</f>
        <v>#N/A</v>
      </c>
      <c r="Q201" s="99" t="str">
        <f ca="1">IFERROR(VLOOKUP(P201,PCODE4:LATITUDE,2,FALSE),"")</f>
        <v/>
      </c>
      <c r="R201" s="99" t="str">
        <f ca="1">IFERROR(VLOOKUP(P201,PCODE4:LONGITUDE,3,FALSE),"")</f>
        <v/>
      </c>
      <c r="S201" s="100"/>
      <c r="T201" s="100"/>
      <c r="U201" s="100"/>
      <c r="V201" s="108" t="s">
        <v>36</v>
      </c>
      <c r="W201" s="99" t="str">
        <f>IFERROR(VLOOKUP(V201,ACTIVITIES:UNIT,2,FALSE)," ")</f>
        <v># de kits et d'enfants</v>
      </c>
      <c r="X201" s="99"/>
      <c r="Y201" s="98"/>
      <c r="Z201" s="101">
        <v>400</v>
      </c>
      <c r="AA201" s="101">
        <v>311</v>
      </c>
      <c r="AB201" s="101">
        <v>20</v>
      </c>
      <c r="AC201" s="101">
        <v>20</v>
      </c>
      <c r="AD201" s="101"/>
      <c r="AE201" s="102"/>
      <c r="AF201" s="102" t="s">
        <v>1330</v>
      </c>
      <c r="AG201" s="107">
        <v>42077</v>
      </c>
      <c r="AH201" s="107">
        <v>42246</v>
      </c>
      <c r="AI201" s="101"/>
    </row>
    <row r="202" spans="1:35" ht="15" customHeight="1">
      <c r="A202" s="97"/>
      <c r="B202" s="90">
        <v>42154</v>
      </c>
      <c r="C202" s="98" t="s">
        <v>1164</v>
      </c>
      <c r="D202" s="99" t="str">
        <f>IFERROR(VLOOKUP(C202,ORG_LIST:ACRO,2,FALSE)," ")</f>
        <v>ADRA</v>
      </c>
      <c r="E202" s="99" t="str">
        <f>IFERROR(VLOOKUP(C202,ORG_LIST:TYPEORG,3,FALSE)," ")</f>
        <v>ONG internationale</v>
      </c>
      <c r="F202" s="98" t="s">
        <v>1164</v>
      </c>
      <c r="G202" s="100" t="s">
        <v>1164</v>
      </c>
      <c r="H202" s="37" t="s">
        <v>1337</v>
      </c>
      <c r="I202" s="100" t="s">
        <v>683</v>
      </c>
      <c r="J202" s="99" t="str">
        <f>INDEX(TblAdmin1[Admin1 PCODE],MATCH(I202,TblAdmin1[Admin1],0),1)</f>
        <v>CD91</v>
      </c>
      <c r="K202" s="100" t="s">
        <v>865</v>
      </c>
      <c r="L202" s="99" t="str">
        <f t="array" aca="1" ref="L202" ca="1">OFFSET(Tbl2_Name2,MATCH(K202,OFFSET(Tbl2_RegionPCODE,MATCH(J202,Tbl2_Pcode1,0),1,COUNTIF(Tbl2_Pcode1,J202),1),0)-1+MATCH(J202,Tbl2_Pcode1,0)-1,1)</f>
        <v>CD9104</v>
      </c>
      <c r="M202" s="100"/>
      <c r="N202" s="99" t="e">
        <f t="array" aca="1" ref="N202" ca="1">OFFSET(Tbl3_Name3,MATCH(M202,OFFSET(Tbl3_Admin2PCODE,MATCH(L202,Tbl3_Pcode2,0),1,COUNTIF(Tbl3_Pcode2,L202),1),0)-1+MATCH(L202,Tbl3_Pcode2,0)-1,1)</f>
        <v>#N/A</v>
      </c>
      <c r="O202" s="98"/>
      <c r="P202" s="99" t="e">
        <f t="array" aca="1" ref="P202" ca="1">OFFSET(Tbl4_Name4,MATCH(O202,OFFSET(Tbl4_Admin3PCODE,MATCH(N202,Tbl4_PCODE3,0),1,COUNTIF(Tbl4_PCODE3,N202),1),0)-1+MATCH(N202,Tbl4_PCODE3,0)-1,1)</f>
        <v>#N/A</v>
      </c>
      <c r="Q202" s="99" t="str">
        <f ca="1">IFERROR(VLOOKUP(P202,PCODE4:LATITUDE,2,FALSE),"")</f>
        <v/>
      </c>
      <c r="R202" s="99" t="str">
        <f ca="1">IFERROR(VLOOKUP(P202,PCODE4:LONGITUDE,3,FALSE),"")</f>
        <v/>
      </c>
      <c r="S202" s="100"/>
      <c r="T202" s="100"/>
      <c r="U202" s="100"/>
      <c r="V202" s="108" t="s">
        <v>36</v>
      </c>
      <c r="W202" s="99" t="str">
        <f>IFERROR(VLOOKUP(V202,ACTIVITIES:UNIT,2,FALSE)," ")</f>
        <v># de kits et d'enfants</v>
      </c>
      <c r="X202" s="99"/>
      <c r="Y202" s="98"/>
      <c r="Z202" s="101">
        <v>300</v>
      </c>
      <c r="AA202" s="101">
        <v>285</v>
      </c>
      <c r="AB202" s="101">
        <v>20</v>
      </c>
      <c r="AC202" s="101">
        <v>20</v>
      </c>
      <c r="AD202" s="101"/>
      <c r="AE202" s="102"/>
      <c r="AF202" s="102" t="s">
        <v>1330</v>
      </c>
      <c r="AG202" s="107">
        <v>42077</v>
      </c>
      <c r="AH202" s="107">
        <v>42246</v>
      </c>
      <c r="AI202" s="101"/>
    </row>
    <row r="203" spans="1:35" ht="15" customHeight="1">
      <c r="A203" s="97"/>
      <c r="B203" s="90">
        <v>42154</v>
      </c>
      <c r="C203" s="98" t="s">
        <v>1164</v>
      </c>
      <c r="D203" s="99" t="str">
        <f>IFERROR(VLOOKUP(C203,ORG_LIST:ACRO,2,FALSE)," ")</f>
        <v>ADRA</v>
      </c>
      <c r="E203" s="99" t="str">
        <f>IFERROR(VLOOKUP(C203,ORG_LIST:TYPEORG,3,FALSE)," ")</f>
        <v>ONG internationale</v>
      </c>
      <c r="F203" s="98" t="s">
        <v>1164</v>
      </c>
      <c r="G203" s="100" t="s">
        <v>1164</v>
      </c>
      <c r="H203" s="37" t="s">
        <v>1337</v>
      </c>
      <c r="I203" s="100" t="s">
        <v>678</v>
      </c>
      <c r="J203" s="99" t="str">
        <f>INDEX(TblAdmin1[Admin1 PCODE],MATCH(I203,TblAdmin1[Admin1],0),1)</f>
        <v>CD71</v>
      </c>
      <c r="K203" s="100" t="s">
        <v>770</v>
      </c>
      <c r="L203" s="99" t="str">
        <f t="array" aca="1" ref="L203" ca="1">OFFSET(Tbl2_Name2,MATCH(K203,OFFSET(Tbl2_RegionPCODE,MATCH(J203,Tbl2_Pcode1,0),1,COUNTIF(Tbl2_Pcode1,J203),1),0)-1+MATCH(J203,Tbl2_Pcode1,0)-1,1)</f>
        <v>CD7102</v>
      </c>
      <c r="M203" s="100"/>
      <c r="N203" s="99" t="e">
        <f t="array" aca="1" ref="N203" ca="1">OFFSET(Tbl3_Name3,MATCH(M203,OFFSET(Tbl3_Admin2PCODE,MATCH(L203,Tbl3_Pcode2,0),1,COUNTIF(Tbl3_Pcode2,L203),1),0)-1+MATCH(L203,Tbl3_Pcode2,0)-1,1)</f>
        <v>#N/A</v>
      </c>
      <c r="O203" s="98"/>
      <c r="P203" s="99" t="e">
        <f t="array" aca="1" ref="P203" ca="1">OFFSET(Tbl4_Name4,MATCH(O203,OFFSET(Tbl4_Admin3PCODE,MATCH(N203,Tbl4_PCODE3,0),1,COUNTIF(Tbl4_PCODE3,N203),1),0)-1+MATCH(N203,Tbl4_PCODE3,0)-1,1)</f>
        <v>#N/A</v>
      </c>
      <c r="Q203" s="99" t="str">
        <f ca="1">IFERROR(VLOOKUP(P203,PCODE4:LATITUDE,2,FALSE),"")</f>
        <v/>
      </c>
      <c r="R203" s="99" t="str">
        <f ca="1">IFERROR(VLOOKUP(P203,PCODE4:LONGITUDE,3,FALSE),"")</f>
        <v/>
      </c>
      <c r="S203" s="100"/>
      <c r="T203" s="100"/>
      <c r="U203" s="100"/>
      <c r="V203" s="108" t="s">
        <v>36</v>
      </c>
      <c r="W203" s="99" t="str">
        <f>IFERROR(VLOOKUP(V203,ACTIVITIES:UNIT,2,FALSE)," ")</f>
        <v># de kits et d'enfants</v>
      </c>
      <c r="X203" s="99"/>
      <c r="Y203" s="98"/>
      <c r="Z203" s="101">
        <v>40</v>
      </c>
      <c r="AA203" s="101">
        <v>40</v>
      </c>
      <c r="AB203" s="101">
        <v>20</v>
      </c>
      <c r="AC203" s="101">
        <v>20</v>
      </c>
      <c r="AD203" s="101"/>
      <c r="AE203" s="102"/>
      <c r="AF203" s="102" t="s">
        <v>1330</v>
      </c>
      <c r="AG203" s="107">
        <v>42077</v>
      </c>
      <c r="AH203" s="107">
        <v>42246</v>
      </c>
      <c r="AI203" s="101"/>
    </row>
    <row r="204" spans="1:35" ht="15" customHeight="1">
      <c r="A204" s="97"/>
      <c r="B204" s="90">
        <v>42154</v>
      </c>
      <c r="C204" s="98" t="s">
        <v>1164</v>
      </c>
      <c r="D204" s="99" t="str">
        <f>IFERROR(VLOOKUP(C204,ORG_LIST:ACRO,2,FALSE)," ")</f>
        <v>ADRA</v>
      </c>
      <c r="E204" s="99" t="str">
        <f>IFERROR(VLOOKUP(C204,ORG_LIST:TYPEORG,3,FALSE)," ")</f>
        <v>ONG internationale</v>
      </c>
      <c r="F204" s="98" t="s">
        <v>1164</v>
      </c>
      <c r="G204" s="100" t="s">
        <v>1164</v>
      </c>
      <c r="H204" s="37" t="s">
        <v>1337</v>
      </c>
      <c r="I204" s="100" t="s">
        <v>678</v>
      </c>
      <c r="J204" s="99" t="str">
        <f>INDEX(TblAdmin1[Admin1 PCODE],MATCH(I204,TblAdmin1[Admin1],0),1)</f>
        <v>CD71</v>
      </c>
      <c r="K204" s="100" t="s">
        <v>772</v>
      </c>
      <c r="L204" s="99" t="str">
        <f t="array" aca="1" ref="L204" ca="1">OFFSET(Tbl2_Name2,MATCH(K204,OFFSET(Tbl2_RegionPCODE,MATCH(J204,Tbl2_Pcode1,0),1,COUNTIF(Tbl2_Pcode1,J204),1),0)-1+MATCH(J204,Tbl2_Pcode1,0)-1,1)</f>
        <v>CD7103</v>
      </c>
      <c r="M204" s="100"/>
      <c r="N204" s="99" t="e">
        <f t="array" aca="1" ref="N204" ca="1">OFFSET(Tbl3_Name3,MATCH(M204,OFFSET(Tbl3_Admin2PCODE,MATCH(L204,Tbl3_Pcode2,0),1,COUNTIF(Tbl3_Pcode2,L204),1),0)-1+MATCH(L204,Tbl3_Pcode2,0)-1,1)</f>
        <v>#N/A</v>
      </c>
      <c r="O204" s="98"/>
      <c r="P204" s="99" t="e">
        <f t="array" aca="1" ref="P204" ca="1">OFFSET(Tbl4_Name4,MATCH(O204,OFFSET(Tbl4_Admin3PCODE,MATCH(N204,Tbl4_PCODE3,0),1,COUNTIF(Tbl4_PCODE3,N204),1),0)-1+MATCH(N204,Tbl4_PCODE3,0)-1,1)</f>
        <v>#N/A</v>
      </c>
      <c r="Q204" s="99" t="str">
        <f ca="1">IFERROR(VLOOKUP(P204,PCODE4:LATITUDE,2,FALSE),"")</f>
        <v/>
      </c>
      <c r="R204" s="99" t="str">
        <f ca="1">IFERROR(VLOOKUP(P204,PCODE4:LONGITUDE,3,FALSE),"")</f>
        <v/>
      </c>
      <c r="S204" s="100"/>
      <c r="T204" s="100"/>
      <c r="U204" s="100"/>
      <c r="V204" s="108" t="s">
        <v>36</v>
      </c>
      <c r="W204" s="99" t="str">
        <f>IFERROR(VLOOKUP(V204,ACTIVITIES:UNIT,2,FALSE)," ")</f>
        <v># de kits et d'enfants</v>
      </c>
      <c r="X204" s="99"/>
      <c r="Y204" s="98"/>
      <c r="Z204" s="101">
        <v>40</v>
      </c>
      <c r="AA204" s="101">
        <v>40</v>
      </c>
      <c r="AB204" s="101">
        <v>20</v>
      </c>
      <c r="AC204" s="101">
        <v>20</v>
      </c>
      <c r="AD204" s="101"/>
      <c r="AE204" s="102"/>
      <c r="AF204" s="102" t="s">
        <v>1330</v>
      </c>
      <c r="AG204" s="107">
        <v>42077</v>
      </c>
      <c r="AH204" s="107">
        <v>42246</v>
      </c>
      <c r="AI204" s="101"/>
    </row>
    <row r="205" spans="1:35" ht="15" customHeight="1">
      <c r="A205" s="97"/>
      <c r="B205" s="90">
        <v>42154</v>
      </c>
      <c r="C205" s="98" t="s">
        <v>1164</v>
      </c>
      <c r="D205" s="99" t="str">
        <f>IFERROR(VLOOKUP(C205,ORG_LIST:ACRO,2,FALSE)," ")</f>
        <v>ADRA</v>
      </c>
      <c r="E205" s="99" t="str">
        <f>IFERROR(VLOOKUP(C205,ORG_LIST:TYPEORG,3,FALSE)," ")</f>
        <v>ONG internationale</v>
      </c>
      <c r="F205" s="98" t="s">
        <v>1164</v>
      </c>
      <c r="G205" s="100" t="s">
        <v>1239</v>
      </c>
      <c r="H205" s="37" t="s">
        <v>1337</v>
      </c>
      <c r="I205" s="100" t="s">
        <v>682</v>
      </c>
      <c r="J205" s="99" t="str">
        <f>INDEX(TblAdmin1[Admin1 PCODE],MATCH(I205,TblAdmin1[Admin1],0),1)</f>
        <v>CD92</v>
      </c>
      <c r="K205" s="100" t="s">
        <v>846</v>
      </c>
      <c r="L205" s="99" t="str">
        <f t="array" aca="1" ref="L205" ca="1">OFFSET(Tbl2_Name2,MATCH(K205,OFFSET(Tbl2_RegionPCODE,MATCH(J205,Tbl2_Pcode1,0),1,COUNTIF(Tbl2_Pcode1,J205),1),0)-1+MATCH(J205,Tbl2_Pcode1,0)-1,1)</f>
        <v>CD9202</v>
      </c>
      <c r="M205" s="100"/>
      <c r="N205" s="99" t="e">
        <f t="array" aca="1" ref="N205" ca="1">OFFSET(Tbl3_Name3,MATCH(M205,OFFSET(Tbl3_Admin2PCODE,MATCH(L205,Tbl3_Pcode2,0),1,COUNTIF(Tbl3_Pcode2,L205),1),0)-1+MATCH(L205,Tbl3_Pcode2,0)-1,1)</f>
        <v>#N/A</v>
      </c>
      <c r="O205" s="98"/>
      <c r="P205" s="99" t="e">
        <f t="array" aca="1" ref="P205" ca="1">OFFSET(Tbl4_Name4,MATCH(O205,OFFSET(Tbl4_Admin3PCODE,MATCH(N205,Tbl4_PCODE3,0),1,COUNTIF(Tbl4_PCODE3,N205),1),0)-1+MATCH(N205,Tbl4_PCODE3,0)-1,1)</f>
        <v>#N/A</v>
      </c>
      <c r="Q205" s="99" t="str">
        <f ca="1">IFERROR(VLOOKUP(P205,PCODE4:LATITUDE,2,FALSE),"")</f>
        <v/>
      </c>
      <c r="R205" s="99" t="str">
        <f ca="1">IFERROR(VLOOKUP(P205,PCODE4:LONGITUDE,3,FALSE),"")</f>
        <v/>
      </c>
      <c r="S205" s="100"/>
      <c r="T205" s="100"/>
      <c r="U205" s="100"/>
      <c r="V205" s="34" t="s">
        <v>36</v>
      </c>
      <c r="W205" s="99" t="str">
        <f>IFERROR(VLOOKUP(V205,ACTIVITIES:UNIT,2,FALSE)," ")</f>
        <v># de kits et d'enfants</v>
      </c>
      <c r="X205" s="99"/>
      <c r="Y205" s="98"/>
      <c r="Z205" s="101">
        <v>220</v>
      </c>
      <c r="AA205" s="101">
        <v>36</v>
      </c>
      <c r="AB205" s="101">
        <v>17.5</v>
      </c>
      <c r="AC205" s="101">
        <v>17.5</v>
      </c>
      <c r="AD205" s="101"/>
      <c r="AE205" s="102"/>
      <c r="AF205" s="102" t="s">
        <v>1330</v>
      </c>
      <c r="AG205" s="107">
        <v>42077</v>
      </c>
      <c r="AH205" s="107">
        <v>42246</v>
      </c>
      <c r="AI205" s="101"/>
    </row>
    <row r="206" spans="1:35" ht="15" customHeight="1">
      <c r="A206" s="97"/>
      <c r="B206" s="90">
        <v>42154</v>
      </c>
      <c r="C206" s="98" t="s">
        <v>1164</v>
      </c>
      <c r="D206" s="99" t="str">
        <f>IFERROR(VLOOKUP(C206,ORG_LIST:ACRO,2,FALSE)," ")</f>
        <v>ADRA</v>
      </c>
      <c r="E206" s="99" t="str">
        <f>IFERROR(VLOOKUP(C206,ORG_LIST:TYPEORG,3,FALSE)," ")</f>
        <v>ONG internationale</v>
      </c>
      <c r="F206" s="98" t="s">
        <v>1164</v>
      </c>
      <c r="G206" s="100" t="s">
        <v>1164</v>
      </c>
      <c r="H206" s="37" t="s">
        <v>1337</v>
      </c>
      <c r="I206" s="100" t="s">
        <v>692</v>
      </c>
      <c r="J206" s="99" t="str">
        <f>INDEX(TblAdmin1[Admin1 PCODE],MATCH(I206,TblAdmin1[Admin1],0),1)</f>
        <v>CD63</v>
      </c>
      <c r="K206" s="100" t="s">
        <v>1035</v>
      </c>
      <c r="L206" s="99" t="str">
        <f t="array" aca="1" ref="L206" ca="1">OFFSET(Tbl2_Name2,MATCH(K206,OFFSET(Tbl2_RegionPCODE,MATCH(J206,Tbl2_Pcode1,0),1,COUNTIF(Tbl2_Pcode1,J206),1),0)-1+MATCH(J206,Tbl2_Pcode1,0)-1,1)</f>
        <v>CD6301</v>
      </c>
      <c r="M206" s="100"/>
      <c r="N206" s="99" t="e">
        <f t="array" aca="1" ref="N206" ca="1">OFFSET(Tbl3_Name3,MATCH(M206,OFFSET(Tbl3_Admin2PCODE,MATCH(L206,Tbl3_Pcode2,0),1,COUNTIF(Tbl3_Pcode2,L206),1),0)-1+MATCH(L206,Tbl3_Pcode2,0)-1,1)</f>
        <v>#N/A</v>
      </c>
      <c r="O206" s="98"/>
      <c r="P206" s="99" t="e">
        <f t="array" aca="1" ref="P206" ca="1">OFFSET(Tbl4_Name4,MATCH(O206,OFFSET(Tbl4_Admin3PCODE,MATCH(N206,Tbl4_PCODE3,0),1,COUNTIF(Tbl4_PCODE3,N206),1),0)-1+MATCH(N206,Tbl4_PCODE3,0)-1,1)</f>
        <v>#N/A</v>
      </c>
      <c r="Q206" s="99" t="str">
        <f ca="1">IFERROR(VLOOKUP(P206,PCODE4:LATITUDE,2,FALSE),"")</f>
        <v/>
      </c>
      <c r="R206" s="99" t="str">
        <f ca="1">IFERROR(VLOOKUP(P206,PCODE4:LONGITUDE,3,FALSE),"")</f>
        <v/>
      </c>
      <c r="S206" s="100"/>
      <c r="T206" s="100"/>
      <c r="U206" s="100"/>
      <c r="V206" s="34" t="s">
        <v>36</v>
      </c>
      <c r="W206" s="99" t="str">
        <f>IFERROR(VLOOKUP(V206,ACTIVITIES:UNIT,2,FALSE)," ")</f>
        <v># de kits et d'enfants</v>
      </c>
      <c r="X206" s="99"/>
      <c r="Y206" s="98"/>
      <c r="Z206" s="101">
        <v>500</v>
      </c>
      <c r="AA206" s="101">
        <v>499</v>
      </c>
      <c r="AB206" s="101">
        <v>20</v>
      </c>
      <c r="AC206" s="101">
        <v>20</v>
      </c>
      <c r="AD206" s="101"/>
      <c r="AE206" s="102"/>
      <c r="AF206" s="102" t="s">
        <v>1330</v>
      </c>
      <c r="AG206" s="107">
        <v>42077</v>
      </c>
      <c r="AH206" s="107">
        <v>42246</v>
      </c>
      <c r="AI206" s="101"/>
    </row>
    <row r="207" spans="1:35" ht="15" customHeight="1">
      <c r="A207" s="97"/>
      <c r="B207" s="90">
        <v>42154</v>
      </c>
      <c r="C207" s="98" t="s">
        <v>1164</v>
      </c>
      <c r="D207" s="99" t="str">
        <f>IFERROR(VLOOKUP(C207,ORG_LIST:ACRO,2,FALSE)," ")</f>
        <v>ADRA</v>
      </c>
      <c r="E207" s="99" t="str">
        <f>IFERROR(VLOOKUP(C207,ORG_LIST:TYPEORG,3,FALSE)," ")</f>
        <v>ONG internationale</v>
      </c>
      <c r="F207" s="98" t="s">
        <v>1164</v>
      </c>
      <c r="G207" s="100" t="s">
        <v>1164</v>
      </c>
      <c r="H207" s="37" t="s">
        <v>1337</v>
      </c>
      <c r="I207" s="100" t="s">
        <v>692</v>
      </c>
      <c r="J207" s="99" t="str">
        <f>INDEX(TblAdmin1[Admin1 PCODE],MATCH(I207,TblAdmin1[Admin1],0),1)</f>
        <v>CD63</v>
      </c>
      <c r="K207" s="100" t="s">
        <v>1031</v>
      </c>
      <c r="L207" s="99" t="str">
        <f t="array" aca="1" ref="L207" ca="1">OFFSET(Tbl2_Name2,MATCH(K207,OFFSET(Tbl2_RegionPCODE,MATCH(J207,Tbl2_Pcode1,0),1,COUNTIF(Tbl2_Pcode1,J207),1),0)-1+MATCH(J207,Tbl2_Pcode1,0)-1,1)</f>
        <v>CD6312</v>
      </c>
      <c r="M207" s="100"/>
      <c r="N207" s="99" t="e">
        <f t="array" aca="1" ref="N207" ca="1">OFFSET(Tbl3_Name3,MATCH(M207,OFFSET(Tbl3_Admin2PCODE,MATCH(L207,Tbl3_Pcode2,0),1,COUNTIF(Tbl3_Pcode2,L207),1),0)-1+MATCH(L207,Tbl3_Pcode2,0)-1,1)</f>
        <v>#N/A</v>
      </c>
      <c r="O207" s="98"/>
      <c r="P207" s="99" t="e">
        <f t="array" aca="1" ref="P207" ca="1">OFFSET(Tbl4_Name4,MATCH(O207,OFFSET(Tbl4_Admin3PCODE,MATCH(N207,Tbl4_PCODE3,0),1,COUNTIF(Tbl4_PCODE3,N207),1),0)-1+MATCH(N207,Tbl4_PCODE3,0)-1,1)</f>
        <v>#N/A</v>
      </c>
      <c r="Q207" s="99" t="str">
        <f ca="1">IFERROR(VLOOKUP(P207,PCODE4:LATITUDE,2,FALSE),"")</f>
        <v/>
      </c>
      <c r="R207" s="99" t="str">
        <f ca="1">IFERROR(VLOOKUP(P207,PCODE4:LONGITUDE,3,FALSE),"")</f>
        <v/>
      </c>
      <c r="S207" s="100"/>
      <c r="T207" s="100"/>
      <c r="U207" s="100"/>
      <c r="V207" s="34" t="s">
        <v>36</v>
      </c>
      <c r="W207" s="99" t="str">
        <f>IFERROR(VLOOKUP(V207,ACTIVITIES:UNIT,2,FALSE)," ")</f>
        <v># de kits et d'enfants</v>
      </c>
      <c r="X207" s="99"/>
      <c r="Y207" s="98"/>
      <c r="Z207" s="101">
        <v>1500</v>
      </c>
      <c r="AA207" s="101">
        <v>1493</v>
      </c>
      <c r="AB207" s="101">
        <v>20</v>
      </c>
      <c r="AC207" s="101">
        <v>20</v>
      </c>
      <c r="AD207" s="101"/>
      <c r="AE207" s="102"/>
      <c r="AF207" s="102" t="s">
        <v>1330</v>
      </c>
      <c r="AG207" s="107">
        <v>42077</v>
      </c>
      <c r="AH207" s="107">
        <v>42246</v>
      </c>
      <c r="AI207" s="101"/>
    </row>
    <row r="208" spans="1:35" ht="15" customHeight="1">
      <c r="A208" s="97"/>
      <c r="B208" s="90">
        <v>42154</v>
      </c>
      <c r="C208" s="98" t="s">
        <v>1164</v>
      </c>
      <c r="D208" s="99" t="str">
        <f>IFERROR(VLOOKUP(C208,ORG_LIST:ACRO,2,FALSE)," ")</f>
        <v>ADRA</v>
      </c>
      <c r="E208" s="99" t="str">
        <f>IFERROR(VLOOKUP(C208,ORG_LIST:TYPEORG,3,FALSE)," ")</f>
        <v>ONG internationale</v>
      </c>
      <c r="F208" s="98" t="s">
        <v>1164</v>
      </c>
      <c r="G208" s="100" t="s">
        <v>1164</v>
      </c>
      <c r="H208" s="37" t="s">
        <v>1337</v>
      </c>
      <c r="I208" s="100" t="s">
        <v>683</v>
      </c>
      <c r="J208" s="99" t="str">
        <f>INDEX(TblAdmin1[Admin1 PCODE],MATCH(I208,TblAdmin1[Admin1],0),1)</f>
        <v>CD91</v>
      </c>
      <c r="K208" s="100" t="s">
        <v>865</v>
      </c>
      <c r="L208" s="99" t="str">
        <f t="array" aca="1" ref="L208" ca="1">OFFSET(Tbl2_Name2,MATCH(K208,OFFSET(Tbl2_RegionPCODE,MATCH(J208,Tbl2_Pcode1,0),1,COUNTIF(Tbl2_Pcode1,J208),1),0)-1+MATCH(J208,Tbl2_Pcode1,0)-1,1)</f>
        <v>CD9104</v>
      </c>
      <c r="M208" s="100"/>
      <c r="N208" s="99" t="e">
        <f t="array" aca="1" ref="N208" ca="1">OFFSET(Tbl3_Name3,MATCH(M208,OFFSET(Tbl3_Admin2PCODE,MATCH(L208,Tbl3_Pcode2,0),1,COUNTIF(Tbl3_Pcode2,L208),1),0)-1+MATCH(L208,Tbl3_Pcode2,0)-1,1)</f>
        <v>#N/A</v>
      </c>
      <c r="O208" s="98"/>
      <c r="P208" s="99" t="e">
        <f t="array" aca="1" ref="P208" ca="1">OFFSET(Tbl4_Name4,MATCH(O208,OFFSET(Tbl4_Admin3PCODE,MATCH(N208,Tbl4_PCODE3,0),1,COUNTIF(Tbl4_PCODE3,N208),1),0)-1+MATCH(N208,Tbl4_PCODE3,0)-1,1)</f>
        <v>#N/A</v>
      </c>
      <c r="Q208" s="99" t="str">
        <f ca="1">IFERROR(VLOOKUP(P208,PCODE4:LATITUDE,2,FALSE),"")</f>
        <v/>
      </c>
      <c r="R208" s="99" t="str">
        <f ca="1">IFERROR(VLOOKUP(P208,PCODE4:LONGITUDE,3,FALSE),"")</f>
        <v/>
      </c>
      <c r="S208" s="100"/>
      <c r="T208" s="100"/>
      <c r="U208" s="100"/>
      <c r="V208" s="34" t="s">
        <v>36</v>
      </c>
      <c r="W208" s="99" t="str">
        <f>IFERROR(VLOOKUP(V208,ACTIVITIES:UNIT,2,FALSE)," ")</f>
        <v># de kits et d'enfants</v>
      </c>
      <c r="X208" s="99"/>
      <c r="Y208" s="98"/>
      <c r="Z208" s="101">
        <v>500</v>
      </c>
      <c r="AA208" s="101">
        <v>484</v>
      </c>
      <c r="AB208" s="101">
        <v>20</v>
      </c>
      <c r="AC208" s="101">
        <v>20</v>
      </c>
      <c r="AD208" s="101"/>
      <c r="AE208" s="102"/>
      <c r="AF208" s="102" t="s">
        <v>1330</v>
      </c>
      <c r="AG208" s="107">
        <v>42077</v>
      </c>
      <c r="AH208" s="107">
        <v>42246</v>
      </c>
      <c r="AI208" s="101"/>
    </row>
    <row r="209" spans="1:35" ht="15" customHeight="1">
      <c r="A209" s="97"/>
      <c r="B209" s="90">
        <v>42154</v>
      </c>
      <c r="C209" s="98" t="s">
        <v>1164</v>
      </c>
      <c r="D209" s="99" t="str">
        <f>IFERROR(VLOOKUP(C209,ORG_LIST:ACRO,2,FALSE)," ")</f>
        <v>ADRA</v>
      </c>
      <c r="E209" s="99" t="str">
        <f>IFERROR(VLOOKUP(C209,ORG_LIST:TYPEORG,3,FALSE)," ")</f>
        <v>ONG internationale</v>
      </c>
      <c r="F209" s="98" t="s">
        <v>1164</v>
      </c>
      <c r="G209" s="100" t="s">
        <v>1164</v>
      </c>
      <c r="H209" s="37" t="s">
        <v>1337</v>
      </c>
      <c r="I209" s="100" t="s">
        <v>678</v>
      </c>
      <c r="J209" s="99" t="str">
        <f>INDEX(TblAdmin1[Admin1 PCODE],MATCH(I209,TblAdmin1[Admin1],0),1)</f>
        <v>CD71</v>
      </c>
      <c r="K209" s="100" t="s">
        <v>770</v>
      </c>
      <c r="L209" s="99" t="str">
        <f t="array" aca="1" ref="L209" ca="1">OFFSET(Tbl2_Name2,MATCH(K209,OFFSET(Tbl2_RegionPCODE,MATCH(J209,Tbl2_Pcode1,0),1,COUNTIF(Tbl2_Pcode1,J209),1),0)-1+MATCH(J209,Tbl2_Pcode1,0)-1,1)</f>
        <v>CD7102</v>
      </c>
      <c r="M209" s="100"/>
      <c r="N209" s="99" t="e">
        <f t="array" aca="1" ref="N209" ca="1">OFFSET(Tbl3_Name3,MATCH(M209,OFFSET(Tbl3_Admin2PCODE,MATCH(L209,Tbl3_Pcode2,0),1,COUNTIF(Tbl3_Pcode2,L209),1),0)-1+MATCH(L209,Tbl3_Pcode2,0)-1,1)</f>
        <v>#N/A</v>
      </c>
      <c r="O209" s="98"/>
      <c r="P209" s="99" t="e">
        <f t="array" aca="1" ref="P209" ca="1">OFFSET(Tbl4_Name4,MATCH(O209,OFFSET(Tbl4_Admin3PCODE,MATCH(N209,Tbl4_PCODE3,0),1,COUNTIF(Tbl4_PCODE3,N209),1),0)-1+MATCH(N209,Tbl4_PCODE3,0)-1,1)</f>
        <v>#N/A</v>
      </c>
      <c r="Q209" s="99" t="str">
        <f ca="1">IFERROR(VLOOKUP(P209,PCODE4:LATITUDE,2,FALSE),"")</f>
        <v/>
      </c>
      <c r="R209" s="99" t="str">
        <f ca="1">IFERROR(VLOOKUP(P209,PCODE4:LONGITUDE,3,FALSE),"")</f>
        <v/>
      </c>
      <c r="S209" s="100"/>
      <c r="T209" s="100"/>
      <c r="U209" s="100"/>
      <c r="V209" s="34" t="s">
        <v>36</v>
      </c>
      <c r="W209" s="99" t="str">
        <f>IFERROR(VLOOKUP(V209,ACTIVITIES:UNIT,2,FALSE)," ")</f>
        <v># de kits et d'enfants</v>
      </c>
      <c r="X209" s="99"/>
      <c r="Y209" s="98"/>
      <c r="Z209" s="101">
        <v>40</v>
      </c>
      <c r="AA209" s="101">
        <v>40</v>
      </c>
      <c r="AB209" s="101">
        <v>20</v>
      </c>
      <c r="AC209" s="101">
        <v>20</v>
      </c>
      <c r="AD209" s="101"/>
      <c r="AE209" s="102"/>
      <c r="AF209" s="102" t="s">
        <v>1330</v>
      </c>
      <c r="AG209" s="107">
        <v>42077</v>
      </c>
      <c r="AH209" s="107">
        <v>42246</v>
      </c>
      <c r="AI209" s="101"/>
    </row>
    <row r="210" spans="1:35" ht="15" customHeight="1">
      <c r="A210" s="97"/>
      <c r="B210" s="90">
        <v>42154</v>
      </c>
      <c r="C210" s="98" t="s">
        <v>1164</v>
      </c>
      <c r="D210" s="99" t="str">
        <f>IFERROR(VLOOKUP(C210,ORG_LIST:ACRO,2,FALSE)," ")</f>
        <v>ADRA</v>
      </c>
      <c r="E210" s="99" t="str">
        <f>IFERROR(VLOOKUP(C210,ORG_LIST:TYPEORG,3,FALSE)," ")</f>
        <v>ONG internationale</v>
      </c>
      <c r="F210" s="98" t="s">
        <v>1164</v>
      </c>
      <c r="G210" s="100" t="s">
        <v>1164</v>
      </c>
      <c r="H210" s="37" t="s">
        <v>1337</v>
      </c>
      <c r="I210" s="100" t="s">
        <v>678</v>
      </c>
      <c r="J210" s="99" t="str">
        <f>INDEX(TblAdmin1[Admin1 PCODE],MATCH(I210,TblAdmin1[Admin1],0),1)</f>
        <v>CD71</v>
      </c>
      <c r="K210" s="100" t="s">
        <v>772</v>
      </c>
      <c r="L210" s="99" t="str">
        <f t="array" aca="1" ref="L210" ca="1">OFFSET(Tbl2_Name2,MATCH(K210,OFFSET(Tbl2_RegionPCODE,MATCH(J210,Tbl2_Pcode1,0),1,COUNTIF(Tbl2_Pcode1,J210),1),0)-1+MATCH(J210,Tbl2_Pcode1,0)-1,1)</f>
        <v>CD7103</v>
      </c>
      <c r="M210" s="100"/>
      <c r="N210" s="99" t="e">
        <f t="array" aca="1" ref="N210" ca="1">OFFSET(Tbl3_Name3,MATCH(M210,OFFSET(Tbl3_Admin2PCODE,MATCH(L210,Tbl3_Pcode2,0),1,COUNTIF(Tbl3_Pcode2,L210),1),0)-1+MATCH(L210,Tbl3_Pcode2,0)-1,1)</f>
        <v>#N/A</v>
      </c>
      <c r="O210" s="98"/>
      <c r="P210" s="99" t="e">
        <f t="array" aca="1" ref="P210" ca="1">OFFSET(Tbl4_Name4,MATCH(O210,OFFSET(Tbl4_Admin3PCODE,MATCH(N210,Tbl4_PCODE3,0),1,COUNTIF(Tbl4_PCODE3,N210),1),0)-1+MATCH(N210,Tbl4_PCODE3,0)-1,1)</f>
        <v>#N/A</v>
      </c>
      <c r="Q210" s="99" t="str">
        <f ca="1">IFERROR(VLOOKUP(P210,PCODE4:LATITUDE,2,FALSE),"")</f>
        <v/>
      </c>
      <c r="R210" s="99" t="str">
        <f ca="1">IFERROR(VLOOKUP(P210,PCODE4:LONGITUDE,3,FALSE),"")</f>
        <v/>
      </c>
      <c r="S210" s="100"/>
      <c r="T210" s="100"/>
      <c r="U210" s="100"/>
      <c r="V210" s="34" t="s">
        <v>36</v>
      </c>
      <c r="W210" s="99" t="str">
        <f>IFERROR(VLOOKUP(V210,ACTIVITIES:UNIT,2,FALSE)," ")</f>
        <v># de kits et d'enfants</v>
      </c>
      <c r="X210" s="99"/>
      <c r="Y210" s="98"/>
      <c r="Z210" s="101">
        <v>1200</v>
      </c>
      <c r="AA210" s="101">
        <v>1178</v>
      </c>
      <c r="AB210" s="101">
        <v>20</v>
      </c>
      <c r="AC210" s="101">
        <v>20</v>
      </c>
      <c r="AD210" s="101"/>
      <c r="AE210" s="102"/>
      <c r="AF210" s="102" t="s">
        <v>1330</v>
      </c>
      <c r="AG210" s="107">
        <v>42077</v>
      </c>
      <c r="AH210" s="107">
        <v>42246</v>
      </c>
      <c r="AI210" s="101"/>
    </row>
    <row r="211" spans="1:35" ht="15" hidden="1" customHeight="1">
      <c r="A211" s="90">
        <v>41942</v>
      </c>
      <c r="B211" s="90">
        <v>42154</v>
      </c>
      <c r="C211" s="93" t="s">
        <v>1167</v>
      </c>
      <c r="D211" s="14" t="str">
        <f>IFERROR(VLOOKUP(C211,ORG_LIST:ACRO,2,FALSE)," ")</f>
        <v>ADSSE</v>
      </c>
      <c r="E211" s="14" t="str">
        <f>IFERROR(VLOOKUP(C211,ORG_LIST:TYPEORG,3,FALSE)," ")</f>
        <v>ONG nationale</v>
      </c>
      <c r="F211" s="93" t="s">
        <v>2</v>
      </c>
      <c r="G211" s="93" t="s">
        <v>1167</v>
      </c>
      <c r="H211" s="37" t="s">
        <v>1337</v>
      </c>
      <c r="I211" s="37" t="s">
        <v>694</v>
      </c>
      <c r="J211" s="14" t="str">
        <f>INDEX(TblAdmin1[Admin1 PCODE],MATCH(I211,TblAdmin1[Admin1],0),1)</f>
        <v>CD61</v>
      </c>
      <c r="K211" s="37" t="s">
        <v>1061</v>
      </c>
      <c r="L211" s="14" t="str">
        <f t="array" aca="1" ref="L211" ca="1">OFFSET(Tbl2_Name2,MATCH(K211,OFFSET(Tbl2_RegionPCODE,MATCH(J211,Tbl2_Pcode1,0),1,COUNTIF(Tbl2_Pcode1,J211),1),0)-1+MATCH(J211,Tbl2_Pcode1,0)-1,1)</f>
        <v>CD6110</v>
      </c>
      <c r="M211" s="37"/>
      <c r="N211" s="14" t="e">
        <f t="array" aca="1" ref="N211" ca="1">OFFSET(Tbl3_Name3,MATCH(M211,OFFSET(Tbl3_Admin2PCODE,MATCH(L211,Tbl3_Pcode2,0),1,COUNTIF(Tbl3_Pcode2,L211),1),0)-1+MATCH(L211,Tbl3_Pcode2,0)-1,1)</f>
        <v>#N/A</v>
      </c>
      <c r="P211" s="14" t="e">
        <f t="array" aca="1" ref="P211" ca="1">OFFSET(Tbl4_Name4,MATCH(O211,OFFSET(Tbl4_Admin3PCODE,MATCH(N211,Tbl4_PCODE3,0),1,COUNTIF(Tbl4_PCODE3,N211),1),0)-1+MATCH(N211,Tbl4_PCODE3,0)-1,1)</f>
        <v>#N/A</v>
      </c>
      <c r="Q211" s="14" t="str">
        <f ca="1">IFERROR(VLOOKUP(P211,PCODE4:LATITUDE,2,FALSE),"")</f>
        <v/>
      </c>
      <c r="R211" s="14" t="str">
        <f ca="1">IFERROR(VLOOKUP(P211,PCODE4:LONGITUDE,3,FALSE),"")</f>
        <v/>
      </c>
      <c r="S211" s="37"/>
      <c r="T211" s="37"/>
      <c r="U211" s="37"/>
      <c r="V211" s="60" t="s">
        <v>38</v>
      </c>
      <c r="W211" s="14" t="str">
        <f>IFERROR(VLOOKUP(V211,ACTIVITIES:UNIT,2,FALSE)," ")</f>
        <v># de personnes</v>
      </c>
      <c r="X211" s="14"/>
      <c r="Z211" s="91">
        <v>50</v>
      </c>
      <c r="AA211" s="91">
        <v>20</v>
      </c>
      <c r="AB211" s="91"/>
      <c r="AC211" s="91"/>
      <c r="AD211" s="91">
        <f>Table1[[#This Row],[TOTAL DES BÉNÉFICIAIRES ATTEINTS]]/2</f>
        <v>10</v>
      </c>
      <c r="AE211" s="91">
        <v>10</v>
      </c>
      <c r="AF211" s="38" t="s">
        <v>1330</v>
      </c>
      <c r="AG211" s="111">
        <v>42004</v>
      </c>
      <c r="AH211" s="111">
        <v>42368</v>
      </c>
      <c r="AI211" s="91"/>
    </row>
    <row r="212" spans="1:35" ht="15" hidden="1" customHeight="1">
      <c r="A212" s="90">
        <v>41942</v>
      </c>
      <c r="B212" s="90">
        <v>42154</v>
      </c>
      <c r="C212" s="93" t="s">
        <v>5</v>
      </c>
      <c r="D212" s="14" t="str">
        <f>IFERROR(VLOOKUP(C212,ORG_LIST:ACRO,2,FALSE)," ")</f>
        <v>UNICEF</v>
      </c>
      <c r="E212" s="14" t="str">
        <f>IFERROR(VLOOKUP(C212,ORG_LIST:TYPEORG,3,FALSE)," ")</f>
        <v>Agence ONU</v>
      </c>
      <c r="F212" s="14" t="s">
        <v>5</v>
      </c>
      <c r="G212" s="14" t="s">
        <v>1191</v>
      </c>
      <c r="H212" s="37" t="s">
        <v>1182</v>
      </c>
      <c r="I212" s="37" t="s">
        <v>699</v>
      </c>
      <c r="J212" s="14" t="str">
        <f>INDEX(TblAdmin1[Admin1 PCODE],MATCH(I212,TblAdmin1[Admin1],0),1)</f>
        <v>CD74</v>
      </c>
      <c r="K212" s="37" t="s">
        <v>915</v>
      </c>
      <c r="L212" s="14" t="str">
        <f t="array" aca="1" ref="L212" ca="1">OFFSET(Tbl2_Name2,MATCH(K212,OFFSET(Tbl2_RegionPCODE,MATCH(J212,Tbl2_Pcode1,0),1,COUNTIF(Tbl2_Pcode1,J212),1),0)-1+MATCH(J212,Tbl2_Pcode1,0)-1,1)</f>
        <v>CD7408</v>
      </c>
      <c r="M212" s="37"/>
      <c r="N212" s="14" t="e">
        <f t="array" aca="1" ref="N212" ca="1">OFFSET(Tbl3_Name3,MATCH(M212,OFFSET(Tbl3_Admin2PCODE,MATCH(L212,Tbl3_Pcode2,0),1,COUNTIF(Tbl3_Pcode2,L212),1),0)-1+MATCH(L212,Tbl3_Pcode2,0)-1,1)</f>
        <v>#N/A</v>
      </c>
      <c r="P212" s="14" t="e">
        <f t="array" aca="1" ref="P212" ca="1">OFFSET(Tbl4_Name4,MATCH(O212,OFFSET(Tbl4_Admin3PCODE,MATCH(N212,Tbl4_PCODE3,0),1,COUNTIF(Tbl4_PCODE3,N212),1),0)-1+MATCH(N212,Tbl4_PCODE3,0)-1,1)</f>
        <v>#N/A</v>
      </c>
      <c r="Q212" s="14" t="str">
        <f ca="1">IFERROR(VLOOKUP(P212,PCODE4:LATITUDE,2,FALSE),"")</f>
        <v/>
      </c>
      <c r="R212" s="14" t="str">
        <f ca="1">IFERROR(VLOOKUP(P212,PCODE4:LONGITUDE,3,FALSE),"")</f>
        <v/>
      </c>
      <c r="S212" s="37"/>
      <c r="T212" s="37"/>
      <c r="U212" s="37"/>
      <c r="V212" s="36" t="s">
        <v>38</v>
      </c>
      <c r="W212" s="14" t="str">
        <f>IFERROR(VLOOKUP(V212,ACTIVITIES:UNIT,2,FALSE)," ")</f>
        <v># de personnes</v>
      </c>
      <c r="X212" s="14"/>
      <c r="Z212" s="91">
        <v>20</v>
      </c>
      <c r="AA212" s="91">
        <v>20</v>
      </c>
      <c r="AB212" s="91"/>
      <c r="AC212" s="91"/>
      <c r="AD212" s="91">
        <f>Table1[[#This Row],[TOTAL DES BÉNÉFICIAIRES ATTEINTS]]/2</f>
        <v>10</v>
      </c>
      <c r="AE212" s="91">
        <v>10</v>
      </c>
      <c r="AF212" s="38" t="s">
        <v>1330</v>
      </c>
      <c r="AG212" s="111">
        <v>42004</v>
      </c>
      <c r="AH212" s="111">
        <v>42368</v>
      </c>
      <c r="AI212" s="91"/>
    </row>
    <row r="213" spans="1:35" ht="15" hidden="1" customHeight="1">
      <c r="A213" s="90">
        <v>41942</v>
      </c>
      <c r="B213" s="90">
        <v>42154</v>
      </c>
      <c r="C213" s="93" t="s">
        <v>5</v>
      </c>
      <c r="D213" s="14" t="str">
        <f>IFERROR(VLOOKUP(C213,ORG_LIST:ACRO,2,FALSE)," ")</f>
        <v>UNICEF</v>
      </c>
      <c r="E213" s="14" t="str">
        <f>IFERROR(VLOOKUP(C213,ORG_LIST:TYPEORG,3,FALSE)," ")</f>
        <v>Agence ONU</v>
      </c>
      <c r="F213" s="14" t="s">
        <v>5</v>
      </c>
      <c r="G213" s="14" t="s">
        <v>1191</v>
      </c>
      <c r="H213" s="37" t="s">
        <v>1182</v>
      </c>
      <c r="I213" s="37" t="s">
        <v>699</v>
      </c>
      <c r="J213" s="14" t="str">
        <f>INDEX(TblAdmin1[Admin1 PCODE],MATCH(I213,TblAdmin1[Admin1],0),1)</f>
        <v>CD74</v>
      </c>
      <c r="K213" s="37" t="s">
        <v>965</v>
      </c>
      <c r="L213" s="14" t="str">
        <f t="array" aca="1" ref="L213" ca="1">OFFSET(Tbl2_Name2,MATCH(K213,OFFSET(Tbl2_RegionPCODE,MATCH(J213,Tbl2_Pcode1,0),1,COUNTIF(Tbl2_Pcode1,J213),1),0)-1+MATCH(J213,Tbl2_Pcode1,0)-1,1)</f>
        <v>CD7410</v>
      </c>
      <c r="M213" s="37"/>
      <c r="N213" s="14" t="e">
        <f t="array" aca="1" ref="N213" ca="1">OFFSET(Tbl3_Name3,MATCH(M213,OFFSET(Tbl3_Admin2PCODE,MATCH(L213,Tbl3_Pcode2,0),1,COUNTIF(Tbl3_Pcode2,L213),1),0)-1+MATCH(L213,Tbl3_Pcode2,0)-1,1)</f>
        <v>#N/A</v>
      </c>
      <c r="P213" s="14" t="e">
        <f t="array" aca="1" ref="P213" ca="1">OFFSET(Tbl4_Name4,MATCH(O213,OFFSET(Tbl4_Admin3PCODE,MATCH(N213,Tbl4_PCODE3,0),1,COUNTIF(Tbl4_PCODE3,N213),1),0)-1+MATCH(N213,Tbl4_PCODE3,0)-1,1)</f>
        <v>#N/A</v>
      </c>
      <c r="Q213" s="14" t="str">
        <f ca="1">IFERROR(VLOOKUP(P213,PCODE4:LATITUDE,2,FALSE),"")</f>
        <v/>
      </c>
      <c r="R213" s="14" t="str">
        <f ca="1">IFERROR(VLOOKUP(P213,PCODE4:LONGITUDE,3,FALSE),"")</f>
        <v/>
      </c>
      <c r="S213" s="37"/>
      <c r="T213" s="37"/>
      <c r="U213" s="37"/>
      <c r="V213" s="36" t="s">
        <v>38</v>
      </c>
      <c r="W213" s="14" t="str">
        <f>IFERROR(VLOOKUP(V213,ACTIVITIES:UNIT,2,FALSE)," ")</f>
        <v># de personnes</v>
      </c>
      <c r="X213" s="14"/>
      <c r="Z213" s="91">
        <v>20</v>
      </c>
      <c r="AA213" s="91">
        <v>20</v>
      </c>
      <c r="AB213" s="91"/>
      <c r="AC213" s="91"/>
      <c r="AD213" s="91">
        <f>Table1[[#This Row],[TOTAL DES BÉNÉFICIAIRES ATTEINTS]]/2</f>
        <v>10</v>
      </c>
      <c r="AE213" s="91">
        <v>10</v>
      </c>
      <c r="AF213" s="38" t="s">
        <v>1330</v>
      </c>
      <c r="AG213" s="111">
        <v>42004</v>
      </c>
      <c r="AH213" s="111">
        <v>42368</v>
      </c>
      <c r="AI213" s="91"/>
    </row>
    <row r="214" spans="1:35" ht="15" hidden="1" customHeight="1">
      <c r="A214" s="90">
        <v>41942</v>
      </c>
      <c r="B214" s="90">
        <v>42154</v>
      </c>
      <c r="C214" s="93" t="s">
        <v>5</v>
      </c>
      <c r="D214" s="14" t="str">
        <f>IFERROR(VLOOKUP(C214,ORG_LIST:ACRO,2,FALSE)," ")</f>
        <v>UNICEF</v>
      </c>
      <c r="E214" s="14" t="str">
        <f>IFERROR(VLOOKUP(C214,ORG_LIST:TYPEORG,3,FALSE)," ")</f>
        <v>Agence ONU</v>
      </c>
      <c r="F214" s="14" t="s">
        <v>5</v>
      </c>
      <c r="G214" s="14" t="s">
        <v>1191</v>
      </c>
      <c r="H214" s="37" t="s">
        <v>1182</v>
      </c>
      <c r="I214" s="37" t="s">
        <v>699</v>
      </c>
      <c r="J214" s="14" t="str">
        <f>INDEX(TblAdmin1[Admin1 PCODE],MATCH(I214,TblAdmin1[Admin1],0),1)</f>
        <v>CD74</v>
      </c>
      <c r="K214" s="37" t="s">
        <v>913</v>
      </c>
      <c r="L214" s="14" t="str">
        <f t="array" aca="1" ref="L214" ca="1">OFFSET(Tbl2_Name2,MATCH(K214,OFFSET(Tbl2_RegionPCODE,MATCH(J214,Tbl2_Pcode1,0),1,COUNTIF(Tbl2_Pcode1,J214),1),0)-1+MATCH(J214,Tbl2_Pcode1,0)-1,1)</f>
        <v>CD7403</v>
      </c>
      <c r="M214" s="37"/>
      <c r="N214" s="14" t="e">
        <f t="array" aca="1" ref="N214" ca="1">OFFSET(Tbl3_Name3,MATCH(M214,OFFSET(Tbl3_Admin2PCODE,MATCH(L214,Tbl3_Pcode2,0),1,COUNTIF(Tbl3_Pcode2,L214),1),0)-1+MATCH(L214,Tbl3_Pcode2,0)-1,1)</f>
        <v>#N/A</v>
      </c>
      <c r="P214" s="14" t="e">
        <f t="array" aca="1" ref="P214" ca="1">OFFSET(Tbl4_Name4,MATCH(O214,OFFSET(Tbl4_Admin3PCODE,MATCH(N214,Tbl4_PCODE3,0),1,COUNTIF(Tbl4_PCODE3,N214),1),0)-1+MATCH(N214,Tbl4_PCODE3,0)-1,1)</f>
        <v>#N/A</v>
      </c>
      <c r="Q214" s="14" t="str">
        <f ca="1">IFERROR(VLOOKUP(P214,PCODE4:LATITUDE,2,FALSE),"")</f>
        <v/>
      </c>
      <c r="R214" s="14" t="str">
        <f ca="1">IFERROR(VLOOKUP(P214,PCODE4:LONGITUDE,3,FALSE),"")</f>
        <v/>
      </c>
      <c r="S214" s="37"/>
      <c r="T214" s="37"/>
      <c r="U214" s="37"/>
      <c r="V214" s="36" t="s">
        <v>38</v>
      </c>
      <c r="W214" s="14" t="str">
        <f>IFERROR(VLOOKUP(V214,ACTIVITIES:UNIT,2,FALSE)," ")</f>
        <v># de personnes</v>
      </c>
      <c r="X214" s="14"/>
      <c r="Z214" s="91">
        <v>20</v>
      </c>
      <c r="AA214" s="91">
        <v>20</v>
      </c>
      <c r="AB214" s="91"/>
      <c r="AC214" s="91"/>
      <c r="AD214" s="91">
        <f>Table1[[#This Row],[TOTAL DES BÉNÉFICIAIRES ATTEINTS]]/2</f>
        <v>10</v>
      </c>
      <c r="AE214" s="91">
        <v>10</v>
      </c>
      <c r="AF214" s="38" t="s">
        <v>1330</v>
      </c>
      <c r="AG214" s="111">
        <v>42004</v>
      </c>
      <c r="AH214" s="111">
        <v>42368</v>
      </c>
      <c r="AI214" s="91"/>
    </row>
    <row r="215" spans="1:35" ht="15" hidden="1" customHeight="1">
      <c r="A215" s="90">
        <v>41942</v>
      </c>
      <c r="B215" s="90">
        <v>42154</v>
      </c>
      <c r="C215" s="93" t="s">
        <v>5</v>
      </c>
      <c r="D215" s="14" t="str">
        <f>IFERROR(VLOOKUP(C215,ORG_LIST:ACRO,2,FALSE)," ")</f>
        <v>UNICEF</v>
      </c>
      <c r="E215" s="14" t="str">
        <f>IFERROR(VLOOKUP(C215,ORG_LIST:TYPEORG,3,FALSE)," ")</f>
        <v>Agence ONU</v>
      </c>
      <c r="F215" s="14" t="s">
        <v>5</v>
      </c>
      <c r="G215" s="14" t="s">
        <v>1191</v>
      </c>
      <c r="H215" s="37" t="s">
        <v>1182</v>
      </c>
      <c r="I215" s="37" t="s">
        <v>699</v>
      </c>
      <c r="J215" s="14" t="str">
        <f>INDEX(TblAdmin1[Admin1 PCODE],MATCH(I215,TblAdmin1[Admin1],0),1)</f>
        <v>CD74</v>
      </c>
      <c r="K215" s="37" t="s">
        <v>913</v>
      </c>
      <c r="L215" s="14" t="str">
        <f t="array" aca="1" ref="L215" ca="1">OFFSET(Tbl2_Name2,MATCH(K215,OFFSET(Tbl2_RegionPCODE,MATCH(J215,Tbl2_Pcode1,0),1,COUNTIF(Tbl2_Pcode1,J215),1),0)-1+MATCH(J215,Tbl2_Pcode1,0)-1,1)</f>
        <v>CD7403</v>
      </c>
      <c r="M215" s="37"/>
      <c r="N215" s="14" t="e">
        <f t="array" aca="1" ref="N215" ca="1">OFFSET(Tbl3_Name3,MATCH(M215,OFFSET(Tbl3_Admin2PCODE,MATCH(L215,Tbl3_Pcode2,0),1,COUNTIF(Tbl3_Pcode2,L215),1),0)-1+MATCH(L215,Tbl3_Pcode2,0)-1,1)</f>
        <v>#N/A</v>
      </c>
      <c r="P215" s="14" t="e">
        <f t="array" aca="1" ref="P215" ca="1">OFFSET(Tbl4_Name4,MATCH(O215,OFFSET(Tbl4_Admin3PCODE,MATCH(N215,Tbl4_PCODE3,0),1,COUNTIF(Tbl4_PCODE3,N215),1),0)-1+MATCH(N215,Tbl4_PCODE3,0)-1,1)</f>
        <v>#N/A</v>
      </c>
      <c r="Q215" s="14" t="str">
        <f ca="1">IFERROR(VLOOKUP(P215,PCODE4:LATITUDE,2,FALSE),"")</f>
        <v/>
      </c>
      <c r="R215" s="14" t="str">
        <f ca="1">IFERROR(VLOOKUP(P215,PCODE4:LONGITUDE,3,FALSE),"")</f>
        <v/>
      </c>
      <c r="S215" s="37"/>
      <c r="T215" s="37"/>
      <c r="U215" s="37"/>
      <c r="V215" s="36" t="s">
        <v>38</v>
      </c>
      <c r="W215" s="14" t="str">
        <f>IFERROR(VLOOKUP(V215,ACTIVITIES:UNIT,2,FALSE)," ")</f>
        <v># de personnes</v>
      </c>
      <c r="X215" s="14"/>
      <c r="Z215" s="91">
        <v>20</v>
      </c>
      <c r="AA215" s="91">
        <v>20</v>
      </c>
      <c r="AB215" s="91"/>
      <c r="AC215" s="91"/>
      <c r="AD215" s="91">
        <f>Table1[[#This Row],[TOTAL DES BÉNÉFICIAIRES ATTEINTS]]/2</f>
        <v>10</v>
      </c>
      <c r="AE215" s="91">
        <v>10</v>
      </c>
      <c r="AF215" s="38" t="s">
        <v>1330</v>
      </c>
      <c r="AG215" s="111">
        <v>42004</v>
      </c>
      <c r="AH215" s="111">
        <v>42368</v>
      </c>
      <c r="AI215" s="91"/>
    </row>
    <row r="216" spans="1:35" ht="15" hidden="1" customHeight="1">
      <c r="A216" s="90">
        <v>41942</v>
      </c>
      <c r="B216" s="90">
        <v>42154</v>
      </c>
      <c r="C216" s="93" t="s">
        <v>5</v>
      </c>
      <c r="D216" s="14" t="str">
        <f>IFERROR(VLOOKUP(C216,ORG_LIST:ACRO,2,FALSE)," ")</f>
        <v>UNICEF</v>
      </c>
      <c r="E216" s="14" t="str">
        <f>IFERROR(VLOOKUP(C216,ORG_LIST:TYPEORG,3,FALSE)," ")</f>
        <v>Agence ONU</v>
      </c>
      <c r="F216" s="14" t="s">
        <v>5</v>
      </c>
      <c r="G216" s="14" t="s">
        <v>1191</v>
      </c>
      <c r="H216" s="37" t="s">
        <v>1182</v>
      </c>
      <c r="I216" s="37" t="s">
        <v>699</v>
      </c>
      <c r="J216" s="14" t="str">
        <f>INDEX(TblAdmin1[Admin1 PCODE],MATCH(I216,TblAdmin1[Admin1],0),1)</f>
        <v>CD74</v>
      </c>
      <c r="K216" s="37" t="s">
        <v>905</v>
      </c>
      <c r="L216" s="14" t="str">
        <f t="array" aca="1" ref="L216" ca="1">OFFSET(Tbl2_Name2,MATCH(K216,OFFSET(Tbl2_RegionPCODE,MATCH(J216,Tbl2_Pcode1,0),1,COUNTIF(Tbl2_Pcode1,J216),1),0)-1+MATCH(J216,Tbl2_Pcode1,0)-1,1)</f>
        <v>CD7401</v>
      </c>
      <c r="M216" s="37"/>
      <c r="N216" s="14" t="e">
        <f t="array" aca="1" ref="N216" ca="1">OFFSET(Tbl3_Name3,MATCH(M216,OFFSET(Tbl3_Admin2PCODE,MATCH(L216,Tbl3_Pcode2,0),1,COUNTIF(Tbl3_Pcode2,L216),1),0)-1+MATCH(L216,Tbl3_Pcode2,0)-1,1)</f>
        <v>#N/A</v>
      </c>
      <c r="P216" s="14" t="e">
        <f t="array" aca="1" ref="P216" ca="1">OFFSET(Tbl4_Name4,MATCH(O216,OFFSET(Tbl4_Admin3PCODE,MATCH(N216,Tbl4_PCODE3,0),1,COUNTIF(Tbl4_PCODE3,N216),1),0)-1+MATCH(N216,Tbl4_PCODE3,0)-1,1)</f>
        <v>#N/A</v>
      </c>
      <c r="Q216" s="14" t="str">
        <f ca="1">IFERROR(VLOOKUP(P216,PCODE4:LATITUDE,2,FALSE),"")</f>
        <v/>
      </c>
      <c r="R216" s="14" t="str">
        <f ca="1">IFERROR(VLOOKUP(P216,PCODE4:LONGITUDE,3,FALSE),"")</f>
        <v/>
      </c>
      <c r="S216" s="37"/>
      <c r="T216" s="37"/>
      <c r="U216" s="37"/>
      <c r="V216" s="36" t="s">
        <v>38</v>
      </c>
      <c r="W216" s="14" t="str">
        <f>IFERROR(VLOOKUP(V216,ACTIVITIES:UNIT,2,FALSE)," ")</f>
        <v># de personnes</v>
      </c>
      <c r="X216" s="14"/>
      <c r="Z216" s="91">
        <v>20</v>
      </c>
      <c r="AA216" s="91">
        <v>20</v>
      </c>
      <c r="AB216" s="91"/>
      <c r="AC216" s="91"/>
      <c r="AD216" s="91">
        <f>Table1[[#This Row],[TOTAL DES BÉNÉFICIAIRES ATTEINTS]]/2</f>
        <v>10</v>
      </c>
      <c r="AE216" s="91">
        <v>10</v>
      </c>
      <c r="AF216" s="38" t="s">
        <v>1330</v>
      </c>
      <c r="AG216" s="111">
        <v>42004</v>
      </c>
      <c r="AH216" s="111">
        <v>42368</v>
      </c>
      <c r="AI216" s="91"/>
    </row>
    <row r="217" spans="1:35" ht="15" hidden="1" customHeight="1">
      <c r="A217" s="90">
        <v>41942</v>
      </c>
      <c r="B217" s="90">
        <v>42154</v>
      </c>
      <c r="C217" s="93" t="s">
        <v>5</v>
      </c>
      <c r="D217" s="14" t="str">
        <f>IFERROR(VLOOKUP(C217,ORG_LIST:ACRO,2,FALSE)," ")</f>
        <v>UNICEF</v>
      </c>
      <c r="E217" s="14" t="str">
        <f>IFERROR(VLOOKUP(C217,ORG_LIST:TYPEORG,3,FALSE)," ")</f>
        <v>Agence ONU</v>
      </c>
      <c r="F217" s="14" t="s">
        <v>5</v>
      </c>
      <c r="G217" s="14" t="s">
        <v>1191</v>
      </c>
      <c r="H217" s="37" t="s">
        <v>1182</v>
      </c>
      <c r="I217" s="37" t="s">
        <v>699</v>
      </c>
      <c r="J217" s="14" t="str">
        <f>INDEX(TblAdmin1[Admin1 PCODE],MATCH(I217,TblAdmin1[Admin1],0),1)</f>
        <v>CD74</v>
      </c>
      <c r="K217" s="37" t="s">
        <v>907</v>
      </c>
      <c r="L217" s="14" t="str">
        <f t="array" aca="1" ref="L217" ca="1">OFFSET(Tbl2_Name2,MATCH(K217,OFFSET(Tbl2_RegionPCODE,MATCH(J217,Tbl2_Pcode1,0),1,COUNTIF(Tbl2_Pcode1,J217),1),0)-1+MATCH(J217,Tbl2_Pcode1,0)-1,1)</f>
        <v>CD7402</v>
      </c>
      <c r="M217" s="37"/>
      <c r="N217" s="14" t="e">
        <f t="array" aca="1" ref="N217" ca="1">OFFSET(Tbl3_Name3,MATCH(M217,OFFSET(Tbl3_Admin2PCODE,MATCH(L217,Tbl3_Pcode2,0),1,COUNTIF(Tbl3_Pcode2,L217),1),0)-1+MATCH(L217,Tbl3_Pcode2,0)-1,1)</f>
        <v>#N/A</v>
      </c>
      <c r="P217" s="14" t="e">
        <f t="array" aca="1" ref="P217" ca="1">OFFSET(Tbl4_Name4,MATCH(O217,OFFSET(Tbl4_Admin3PCODE,MATCH(N217,Tbl4_PCODE3,0),1,COUNTIF(Tbl4_PCODE3,N217),1),0)-1+MATCH(N217,Tbl4_PCODE3,0)-1,1)</f>
        <v>#N/A</v>
      </c>
      <c r="Q217" s="14" t="str">
        <f ca="1">IFERROR(VLOOKUP(P217,PCODE4:LATITUDE,2,FALSE),"")</f>
        <v/>
      </c>
      <c r="R217" s="14" t="str">
        <f ca="1">IFERROR(VLOOKUP(P217,PCODE4:LONGITUDE,3,FALSE),"")</f>
        <v/>
      </c>
      <c r="S217" s="37"/>
      <c r="T217" s="37"/>
      <c r="U217" s="37"/>
      <c r="V217" s="36" t="s">
        <v>38</v>
      </c>
      <c r="W217" s="14" t="str">
        <f>IFERROR(VLOOKUP(V217,ACTIVITIES:UNIT,2,FALSE)," ")</f>
        <v># de personnes</v>
      </c>
      <c r="X217" s="14"/>
      <c r="Z217" s="91">
        <v>20</v>
      </c>
      <c r="AA217" s="91">
        <v>20</v>
      </c>
      <c r="AB217" s="91"/>
      <c r="AC217" s="91"/>
      <c r="AD217" s="91">
        <f>Table1[[#This Row],[TOTAL DES BÉNÉFICIAIRES ATTEINTS]]/2</f>
        <v>10</v>
      </c>
      <c r="AE217" s="91">
        <v>10</v>
      </c>
      <c r="AF217" s="38" t="s">
        <v>1330</v>
      </c>
      <c r="AG217" s="111">
        <v>42004</v>
      </c>
      <c r="AH217" s="111">
        <v>42368</v>
      </c>
      <c r="AI217" s="91"/>
    </row>
    <row r="218" spans="1:35" ht="15" hidden="1" customHeight="1">
      <c r="A218" s="90">
        <v>41942</v>
      </c>
      <c r="B218" s="90">
        <v>42154</v>
      </c>
      <c r="C218" s="93" t="s">
        <v>5</v>
      </c>
      <c r="D218" s="14" t="str">
        <f>IFERROR(VLOOKUP(C218,ORG_LIST:ACRO,2,FALSE)," ")</f>
        <v>UNICEF</v>
      </c>
      <c r="E218" s="14" t="str">
        <f>IFERROR(VLOOKUP(C218,ORG_LIST:TYPEORG,3,FALSE)," ")</f>
        <v>Agence ONU</v>
      </c>
      <c r="F218" s="14" t="s">
        <v>5</v>
      </c>
      <c r="G218" s="14" t="s">
        <v>1191</v>
      </c>
      <c r="H218" s="37" t="s">
        <v>1182</v>
      </c>
      <c r="I218" s="37" t="s">
        <v>699</v>
      </c>
      <c r="J218" s="14" t="str">
        <f>INDEX(TblAdmin1[Admin1 PCODE],MATCH(I218,TblAdmin1[Admin1],0),1)</f>
        <v>CD74</v>
      </c>
      <c r="K218" s="37" t="s">
        <v>913</v>
      </c>
      <c r="L218" s="14" t="str">
        <f t="array" aca="1" ref="L218" ca="1">OFFSET(Tbl2_Name2,MATCH(K218,OFFSET(Tbl2_RegionPCODE,MATCH(J218,Tbl2_Pcode1,0),1,COUNTIF(Tbl2_Pcode1,J218),1),0)-1+MATCH(J218,Tbl2_Pcode1,0)-1,1)</f>
        <v>CD7403</v>
      </c>
      <c r="M218" s="37"/>
      <c r="N218" s="14" t="e">
        <f t="array" aca="1" ref="N218" ca="1">OFFSET(Tbl3_Name3,MATCH(M218,OFFSET(Tbl3_Admin2PCODE,MATCH(L218,Tbl3_Pcode2,0),1,COUNTIF(Tbl3_Pcode2,L218),1),0)-1+MATCH(L218,Tbl3_Pcode2,0)-1,1)</f>
        <v>#N/A</v>
      </c>
      <c r="P218" s="14" t="e">
        <f t="array" aca="1" ref="P218" ca="1">OFFSET(Tbl4_Name4,MATCH(O218,OFFSET(Tbl4_Admin3PCODE,MATCH(N218,Tbl4_PCODE3,0),1,COUNTIF(Tbl4_PCODE3,N218),1),0)-1+MATCH(N218,Tbl4_PCODE3,0)-1,1)</f>
        <v>#N/A</v>
      </c>
      <c r="Q218" s="14" t="str">
        <f ca="1">IFERROR(VLOOKUP(P218,PCODE4:LATITUDE,2,FALSE),"")</f>
        <v/>
      </c>
      <c r="R218" s="14" t="str">
        <f ca="1">IFERROR(VLOOKUP(P218,PCODE4:LONGITUDE,3,FALSE),"")</f>
        <v/>
      </c>
      <c r="S218" s="37"/>
      <c r="T218" s="37"/>
      <c r="U218" s="37"/>
      <c r="V218" s="36" t="s">
        <v>38</v>
      </c>
      <c r="W218" s="14" t="str">
        <f>IFERROR(VLOOKUP(V218,ACTIVITIES:UNIT,2,FALSE)," ")</f>
        <v># de personnes</v>
      </c>
      <c r="X218" s="14"/>
      <c r="Z218" s="91">
        <v>20</v>
      </c>
      <c r="AA218" s="91">
        <v>20</v>
      </c>
      <c r="AB218" s="91"/>
      <c r="AC218" s="91"/>
      <c r="AD218" s="91">
        <f>Table1[[#This Row],[TOTAL DES BÉNÉFICIAIRES ATTEINTS]]/2</f>
        <v>10</v>
      </c>
      <c r="AE218" s="91">
        <v>10</v>
      </c>
      <c r="AF218" s="38" t="s">
        <v>1330</v>
      </c>
      <c r="AG218" s="111">
        <v>42004</v>
      </c>
      <c r="AH218" s="111">
        <v>42368</v>
      </c>
      <c r="AI218" s="91"/>
    </row>
    <row r="219" spans="1:35" ht="15" hidden="1" customHeight="1">
      <c r="A219" s="90">
        <v>41942</v>
      </c>
      <c r="B219" s="90">
        <v>42154</v>
      </c>
      <c r="C219" s="93" t="s">
        <v>5</v>
      </c>
      <c r="D219" s="14" t="str">
        <f>IFERROR(VLOOKUP(C219,ORG_LIST:ACRO,2,FALSE)," ")</f>
        <v>UNICEF</v>
      </c>
      <c r="E219" s="14" t="str">
        <f>IFERROR(VLOOKUP(C219,ORG_LIST:TYPEORG,3,FALSE)," ")</f>
        <v>Agence ONU</v>
      </c>
      <c r="F219" s="14" t="s">
        <v>5</v>
      </c>
      <c r="G219" s="14" t="s">
        <v>1191</v>
      </c>
      <c r="H219" s="37" t="s">
        <v>1182</v>
      </c>
      <c r="I219" s="37" t="s">
        <v>699</v>
      </c>
      <c r="J219" s="14" t="str">
        <f>INDEX(TblAdmin1[Admin1 PCODE],MATCH(I219,TblAdmin1[Admin1],0),1)</f>
        <v>CD74</v>
      </c>
      <c r="K219" s="37" t="s">
        <v>905</v>
      </c>
      <c r="L219" s="14" t="str">
        <f t="array" aca="1" ref="L219" ca="1">OFFSET(Tbl2_Name2,MATCH(K219,OFFSET(Tbl2_RegionPCODE,MATCH(J219,Tbl2_Pcode1,0),1,COUNTIF(Tbl2_Pcode1,J219),1),0)-1+MATCH(J219,Tbl2_Pcode1,0)-1,1)</f>
        <v>CD7401</v>
      </c>
      <c r="M219" s="37"/>
      <c r="N219" s="14" t="e">
        <f t="array" aca="1" ref="N219" ca="1">OFFSET(Tbl3_Name3,MATCH(M219,OFFSET(Tbl3_Admin2PCODE,MATCH(L219,Tbl3_Pcode2,0),1,COUNTIF(Tbl3_Pcode2,L219),1),0)-1+MATCH(L219,Tbl3_Pcode2,0)-1,1)</f>
        <v>#N/A</v>
      </c>
      <c r="P219" s="14" t="e">
        <f t="array" aca="1" ref="P219" ca="1">OFFSET(Tbl4_Name4,MATCH(O219,OFFSET(Tbl4_Admin3PCODE,MATCH(N219,Tbl4_PCODE3,0),1,COUNTIF(Tbl4_PCODE3,N219),1),0)-1+MATCH(N219,Tbl4_PCODE3,0)-1,1)</f>
        <v>#N/A</v>
      </c>
      <c r="Q219" s="14" t="str">
        <f ca="1">IFERROR(VLOOKUP(P219,PCODE4:LATITUDE,2,FALSE),"")</f>
        <v/>
      </c>
      <c r="R219" s="14" t="str">
        <f ca="1">IFERROR(VLOOKUP(P219,PCODE4:LONGITUDE,3,FALSE),"")</f>
        <v/>
      </c>
      <c r="S219" s="37"/>
      <c r="T219" s="37"/>
      <c r="U219" s="37"/>
      <c r="V219" s="36" t="s">
        <v>38</v>
      </c>
      <c r="W219" s="14" t="str">
        <f>IFERROR(VLOOKUP(V219,ACTIVITIES:UNIT,2,FALSE)," ")</f>
        <v># de personnes</v>
      </c>
      <c r="X219" s="14"/>
      <c r="Z219" s="91">
        <v>20</v>
      </c>
      <c r="AA219" s="91">
        <v>20</v>
      </c>
      <c r="AB219" s="91"/>
      <c r="AC219" s="91"/>
      <c r="AD219" s="91">
        <f>Table1[[#This Row],[TOTAL DES BÉNÉFICIAIRES ATTEINTS]]/2</f>
        <v>10</v>
      </c>
      <c r="AE219" s="91">
        <v>10</v>
      </c>
      <c r="AF219" s="38" t="s">
        <v>1330</v>
      </c>
      <c r="AG219" s="111">
        <v>42004</v>
      </c>
      <c r="AH219" s="111">
        <v>42368</v>
      </c>
      <c r="AI219" s="91"/>
    </row>
    <row r="220" spans="1:35" ht="15" hidden="1" customHeight="1">
      <c r="A220" s="90">
        <v>41942</v>
      </c>
      <c r="B220" s="90">
        <v>42154</v>
      </c>
      <c r="C220" s="36" t="s">
        <v>1225</v>
      </c>
      <c r="D220" s="14" t="str">
        <f>IFERROR(VLOOKUP(C220,ORG_LIST:ACRO,2,FALSE)," ")</f>
        <v>NRC</v>
      </c>
      <c r="E220" s="14" t="str">
        <f>IFERROR(VLOOKUP(C220,ORG_LIST:TYPEORG,3,FALSE)," ")</f>
        <v>ONG internationale</v>
      </c>
      <c r="F220" s="36" t="s">
        <v>1225</v>
      </c>
      <c r="G220" s="36" t="s">
        <v>1225</v>
      </c>
      <c r="H220" s="37" t="s">
        <v>1323</v>
      </c>
      <c r="I220" s="36" t="s">
        <v>682</v>
      </c>
      <c r="J220" s="14" t="str">
        <f>INDEX(TblAdmin1[Admin1 PCODE],MATCH(I220,TblAdmin1[Admin1],0),1)</f>
        <v>CD92</v>
      </c>
      <c r="K220" s="36" t="s">
        <v>846</v>
      </c>
      <c r="L220" s="14" t="str">
        <f t="array" aca="1" ref="L220" ca="1">OFFSET(Tbl2_Name2,MATCH(K220,OFFSET(Tbl2_RegionPCODE,MATCH(J220,Tbl2_Pcode1,0),1,COUNTIF(Tbl2_Pcode1,J220),1),0)-1+MATCH(J220,Tbl2_Pcode1,0)-1,1)</f>
        <v>CD9202</v>
      </c>
      <c r="N220" s="14" t="e">
        <f t="array" aca="1" ref="N220" ca="1">OFFSET(Tbl3_Name3,MATCH(M220,OFFSET(Tbl3_Admin2PCODE,MATCH(L220,Tbl3_Pcode2,0),1,COUNTIF(Tbl3_Pcode2,L220),1),0)-1+MATCH(L220,Tbl3_Pcode2,0)-1,1)</f>
        <v>#N/A</v>
      </c>
      <c r="P220" s="14" t="e">
        <f t="array" aca="1" ref="P220" ca="1">OFFSET(Tbl4_Name4,MATCH(O220,OFFSET(Tbl4_Admin3PCODE,MATCH(N220,Tbl4_PCODE3,0),1,COUNTIF(Tbl4_PCODE3,N220),1),0)-1+MATCH(N220,Tbl4_PCODE3,0)-1,1)</f>
        <v>#N/A</v>
      </c>
      <c r="Q220" s="14" t="str">
        <f ca="1">IFERROR(VLOOKUP(P220,PCODE4:LATITUDE,2,FALSE),"")</f>
        <v/>
      </c>
      <c r="R220" s="14" t="str">
        <f ca="1">IFERROR(VLOOKUP(P220,PCODE4:LONGITUDE,3,FALSE),"")</f>
        <v/>
      </c>
      <c r="V220" s="36" t="s">
        <v>38</v>
      </c>
      <c r="W220" s="14" t="str">
        <f>IFERROR(VLOOKUP(V220,ACTIVITIES:UNIT,2,FALSE)," ")</f>
        <v># de personnes</v>
      </c>
      <c r="X220" s="14"/>
      <c r="Y220" s="60"/>
      <c r="Z220" s="63">
        <v>50</v>
      </c>
      <c r="AA220" s="63">
        <v>25</v>
      </c>
      <c r="AB220" s="91"/>
      <c r="AC220" s="91"/>
      <c r="AD220" s="63">
        <f>Table1[[#This Row],[TOTAL DES BÉNÉFICIAIRES ATTEINTS]]/2</f>
        <v>12.5</v>
      </c>
      <c r="AE220" s="91">
        <v>12.5</v>
      </c>
      <c r="AF220" s="36" t="s">
        <v>1330</v>
      </c>
      <c r="AG220" s="106">
        <v>42018</v>
      </c>
      <c r="AH220" s="106">
        <v>42184</v>
      </c>
      <c r="AI220" s="63"/>
    </row>
    <row r="221" spans="1:35" ht="15" hidden="1" customHeight="1">
      <c r="A221" s="90">
        <v>41942</v>
      </c>
      <c r="B221" s="90">
        <v>42154</v>
      </c>
      <c r="C221" s="36" t="s">
        <v>1225</v>
      </c>
      <c r="D221" s="14" t="str">
        <f>IFERROR(VLOOKUP(C221,ORG_LIST:ACRO,2,FALSE)," ")</f>
        <v>NRC</v>
      </c>
      <c r="E221" s="14" t="str">
        <f>IFERROR(VLOOKUP(C221,ORG_LIST:TYPEORG,3,FALSE)," ")</f>
        <v>ONG internationale</v>
      </c>
      <c r="F221" s="36" t="s">
        <v>1225</v>
      </c>
      <c r="G221" s="36" t="s">
        <v>1225</v>
      </c>
      <c r="H221" s="37" t="s">
        <v>1323</v>
      </c>
      <c r="I221" s="36" t="s">
        <v>682</v>
      </c>
      <c r="J221" s="14" t="str">
        <f>INDEX(TblAdmin1[Admin1 PCODE],MATCH(I221,TblAdmin1[Admin1],0),1)</f>
        <v>CD92</v>
      </c>
      <c r="K221" s="36" t="s">
        <v>848</v>
      </c>
      <c r="L221" s="14" t="str">
        <f t="array" aca="1" ref="L221" ca="1">OFFSET(Tbl2_Name2,MATCH(K221,OFFSET(Tbl2_RegionPCODE,MATCH(J221,Tbl2_Pcode1,0),1,COUNTIF(Tbl2_Pcode1,J221),1),0)-1+MATCH(J221,Tbl2_Pcode1,0)-1,1)</f>
        <v>CD9203</v>
      </c>
      <c r="M221" s="37"/>
      <c r="N221" s="14" t="e">
        <f t="array" aca="1" ref="N221" ca="1">OFFSET(Tbl3_Name3,MATCH(M221,OFFSET(Tbl3_Admin2PCODE,MATCH(L221,Tbl3_Pcode2,0),1,COUNTIF(Tbl3_Pcode2,L221),1),0)-1+MATCH(L221,Tbl3_Pcode2,0)-1,1)</f>
        <v>#N/A</v>
      </c>
      <c r="P221" s="14" t="e">
        <f t="array" aca="1" ref="P221" ca="1">OFFSET(Tbl4_Name4,MATCH(O221,OFFSET(Tbl4_Admin3PCODE,MATCH(N221,Tbl4_PCODE3,0),1,COUNTIF(Tbl4_PCODE3,N221),1),0)-1+MATCH(N221,Tbl4_PCODE3,0)-1,1)</f>
        <v>#N/A</v>
      </c>
      <c r="Q221" s="14" t="str">
        <f ca="1">IFERROR(VLOOKUP(P221,PCODE4:LATITUDE,2,FALSE),"")</f>
        <v/>
      </c>
      <c r="R221" s="14" t="str">
        <f ca="1">IFERROR(VLOOKUP(P221,PCODE4:LONGITUDE,3,FALSE),"")</f>
        <v/>
      </c>
      <c r="S221" s="37"/>
      <c r="T221" s="37"/>
      <c r="V221" s="36" t="s">
        <v>38</v>
      </c>
      <c r="W221" s="14" t="str">
        <f>IFERROR(VLOOKUP(V221,ACTIVITIES:UNIT,2,FALSE)," ")</f>
        <v># de personnes</v>
      </c>
      <c r="X221" s="14"/>
      <c r="Y221" s="60"/>
      <c r="Z221" s="63">
        <v>50</v>
      </c>
      <c r="AA221" s="63">
        <v>25</v>
      </c>
      <c r="AB221" s="91"/>
      <c r="AC221" s="91"/>
      <c r="AD221" s="63">
        <f>Table1[[#This Row],[TOTAL DES BÉNÉFICIAIRES ATTEINTS]]/2</f>
        <v>12.5</v>
      </c>
      <c r="AE221" s="91">
        <v>12.5</v>
      </c>
      <c r="AF221" s="36" t="s">
        <v>1330</v>
      </c>
      <c r="AG221" s="106">
        <v>42018</v>
      </c>
      <c r="AH221" s="106">
        <v>42184</v>
      </c>
      <c r="AI221" s="63"/>
    </row>
    <row r="222" spans="1:35" ht="15" hidden="1" customHeight="1">
      <c r="A222" s="90">
        <v>41942</v>
      </c>
      <c r="B222" s="90">
        <v>42154</v>
      </c>
      <c r="C222" s="36" t="s">
        <v>1225</v>
      </c>
      <c r="D222" s="14" t="str">
        <f>IFERROR(VLOOKUP(C222,ORG_LIST:ACRO,2,FALSE)," ")</f>
        <v>NRC</v>
      </c>
      <c r="E222" s="14" t="str">
        <f>IFERROR(VLOOKUP(C222,ORG_LIST:TYPEORG,3,FALSE)," ")</f>
        <v>ONG internationale</v>
      </c>
      <c r="F222" s="36" t="s">
        <v>1225</v>
      </c>
      <c r="G222" s="36" t="s">
        <v>1225</v>
      </c>
      <c r="H222" s="37" t="s">
        <v>1323</v>
      </c>
      <c r="I222" s="36" t="s">
        <v>682</v>
      </c>
      <c r="J222" s="14" t="str">
        <f>INDEX(TblAdmin1[Admin1 PCODE],MATCH(I222,TblAdmin1[Admin1],0),1)</f>
        <v>CD92</v>
      </c>
      <c r="K222" s="36" t="s">
        <v>850</v>
      </c>
      <c r="L222" s="14" t="str">
        <f t="array" aca="1" ref="L222" ca="1">OFFSET(Tbl2_Name2,MATCH(K222,OFFSET(Tbl2_RegionPCODE,MATCH(J222,Tbl2_Pcode1,0),1,COUNTIF(Tbl2_Pcode1,J222),1),0)-1+MATCH(J222,Tbl2_Pcode1,0)-1,1)</f>
        <v>CD9204</v>
      </c>
      <c r="M222" s="37"/>
      <c r="N222" s="14" t="e">
        <f t="array" aca="1" ref="N222" ca="1">OFFSET(Tbl3_Name3,MATCH(M222,OFFSET(Tbl3_Admin2PCODE,MATCH(L222,Tbl3_Pcode2,0),1,COUNTIF(Tbl3_Pcode2,L222),1),0)-1+MATCH(L222,Tbl3_Pcode2,0)-1,1)</f>
        <v>#N/A</v>
      </c>
      <c r="P222" s="14" t="e">
        <f t="array" aca="1" ref="P222" ca="1">OFFSET(Tbl4_Name4,MATCH(O222,OFFSET(Tbl4_Admin3PCODE,MATCH(N222,Tbl4_PCODE3,0),1,COUNTIF(Tbl4_PCODE3,N222),1),0)-1+MATCH(N222,Tbl4_PCODE3,0)-1,1)</f>
        <v>#N/A</v>
      </c>
      <c r="Q222" s="14" t="str">
        <f ca="1">IFERROR(VLOOKUP(P222,PCODE4:LATITUDE,2,FALSE),"")</f>
        <v/>
      </c>
      <c r="R222" s="14" t="str">
        <f ca="1">IFERROR(VLOOKUP(P222,PCODE4:LONGITUDE,3,FALSE),"")</f>
        <v/>
      </c>
      <c r="S222" s="37"/>
      <c r="T222" s="37"/>
      <c r="V222" s="36" t="s">
        <v>38</v>
      </c>
      <c r="W222" s="14" t="str">
        <f>IFERROR(VLOOKUP(V222,ACTIVITIES:UNIT,2,FALSE)," ")</f>
        <v># de personnes</v>
      </c>
      <c r="X222" s="14"/>
      <c r="Y222" s="60"/>
      <c r="Z222" s="63">
        <v>50</v>
      </c>
      <c r="AA222" s="63">
        <v>25</v>
      </c>
      <c r="AB222" s="91"/>
      <c r="AC222" s="91"/>
      <c r="AD222" s="63">
        <f>Table1[[#This Row],[TOTAL DES BÉNÉFICIAIRES ATTEINTS]]/2</f>
        <v>12.5</v>
      </c>
      <c r="AE222" s="91">
        <v>12.5</v>
      </c>
      <c r="AF222" s="36" t="s">
        <v>1330</v>
      </c>
      <c r="AG222" s="106">
        <v>42018</v>
      </c>
      <c r="AH222" s="106">
        <v>42184</v>
      </c>
      <c r="AI222" s="63"/>
    </row>
    <row r="223" spans="1:35" ht="15" hidden="1" customHeight="1">
      <c r="A223" s="90">
        <v>41942</v>
      </c>
      <c r="B223" s="90">
        <v>42154</v>
      </c>
      <c r="C223" s="36" t="s">
        <v>1225</v>
      </c>
      <c r="D223" s="14" t="str">
        <f>IFERROR(VLOOKUP(C223,ORG_LIST:ACRO,2,FALSE)," ")</f>
        <v>NRC</v>
      </c>
      <c r="E223" s="14" t="str">
        <f>IFERROR(VLOOKUP(C223,ORG_LIST:TYPEORG,3,FALSE)," ")</f>
        <v>ONG internationale</v>
      </c>
      <c r="F223" s="36" t="s">
        <v>1225</v>
      </c>
      <c r="G223" s="36" t="s">
        <v>1225</v>
      </c>
      <c r="H223" s="37" t="s">
        <v>1323</v>
      </c>
      <c r="I223" s="36" t="s">
        <v>682</v>
      </c>
      <c r="J223" s="14" t="str">
        <f>INDEX(TblAdmin1[Admin1 PCODE],MATCH(I223,TblAdmin1[Admin1],0),1)</f>
        <v>CD92</v>
      </c>
      <c r="K223" s="36" t="s">
        <v>844</v>
      </c>
      <c r="L223" s="52" t="str">
        <f t="array" aca="1" ref="L223" ca="1">OFFSET(Tbl2_Name2,MATCH(K223,OFFSET(Tbl2_RegionPCODE,MATCH(J223,Tbl2_Pcode1,0),1,COUNTIF(Tbl2_Pcode1,J223),1),0)-1+MATCH(J223,Tbl2_Pcode1,0)-1,1)</f>
        <v>CD9206</v>
      </c>
      <c r="M223" s="37"/>
      <c r="N223" s="52" t="e">
        <f t="array" aca="1" ref="N223" ca="1">OFFSET(Tbl3_Name3,MATCH(M223,OFFSET(Tbl3_Admin2PCODE,MATCH(L223,Tbl3_Pcode2,0),1,COUNTIF(Tbl3_Pcode2,L223),1),0)-1+MATCH(L223,Tbl3_Pcode2,0)-1,1)</f>
        <v>#N/A</v>
      </c>
      <c r="P223" s="52" t="e">
        <f t="array" aca="1" ref="P223" ca="1">OFFSET(Tbl4_Name4,MATCH(O223,OFFSET(Tbl4_Admin3PCODE,MATCH(N223,Tbl4_PCODE3,0),1,COUNTIF(Tbl4_PCODE3,N223),1),0)-1+MATCH(N223,Tbl4_PCODE3,0)-1,1)</f>
        <v>#N/A</v>
      </c>
      <c r="Q223" s="52" t="str">
        <f ca="1">IFERROR(VLOOKUP(P223,PCODE4:LATITUDE,2,FALSE),"")</f>
        <v/>
      </c>
      <c r="R223" s="52" t="str">
        <f ca="1">IFERROR(VLOOKUP(P223,PCODE4:LONGITUDE,3,FALSE),"")</f>
        <v/>
      </c>
      <c r="S223" s="37"/>
      <c r="T223" s="37"/>
      <c r="V223" s="36" t="s">
        <v>38</v>
      </c>
      <c r="W223" s="14" t="str">
        <f>IFERROR(VLOOKUP(V223,ACTIVITIES:UNIT,2,FALSE)," ")</f>
        <v># de personnes</v>
      </c>
      <c r="X223" s="14"/>
      <c r="Y223" s="60"/>
      <c r="Z223" s="63">
        <v>50</v>
      </c>
      <c r="AA223" s="63">
        <v>25</v>
      </c>
      <c r="AB223" s="91"/>
      <c r="AC223" s="91"/>
      <c r="AD223" s="63">
        <f>Table1[[#This Row],[TOTAL DES BÉNÉFICIAIRES ATTEINTS]]/2</f>
        <v>12.5</v>
      </c>
      <c r="AE223" s="91">
        <v>12.5</v>
      </c>
      <c r="AF223" s="36" t="s">
        <v>1330</v>
      </c>
      <c r="AG223" s="106">
        <v>42018</v>
      </c>
      <c r="AH223" s="106">
        <v>42184</v>
      </c>
      <c r="AI223" s="63"/>
    </row>
    <row r="224" spans="1:35" ht="15" hidden="1" customHeight="1">
      <c r="A224" s="90">
        <v>41942</v>
      </c>
      <c r="B224" s="90">
        <v>42154</v>
      </c>
      <c r="C224" s="36" t="s">
        <v>1224</v>
      </c>
      <c r="D224" s="14" t="str">
        <f>IFERROR(VLOOKUP(C224,ORG_LIST:ACRO,2,FALSE)," ")</f>
        <v>WVI</v>
      </c>
      <c r="E224" s="14" t="str">
        <f>IFERROR(VLOOKUP(C224,ORG_LIST:TYPEORG,3,FALSE)," ")</f>
        <v>ONG internationale</v>
      </c>
      <c r="F224" s="36" t="s">
        <v>1224</v>
      </c>
      <c r="G224" s="36" t="s">
        <v>1224</v>
      </c>
      <c r="H224" s="37" t="s">
        <v>1336</v>
      </c>
      <c r="I224" s="36" t="s">
        <v>681</v>
      </c>
      <c r="J224" s="14" t="str">
        <f>INDEX(TblAdmin1[Admin1 PCODE],MATCH(I224,TblAdmin1[Admin1],0),1)</f>
        <v>CD54</v>
      </c>
      <c r="K224" s="36" t="s">
        <v>830</v>
      </c>
      <c r="L224" s="52" t="str">
        <f t="array" aca="1" ref="L224" ca="1">OFFSET(Tbl2_Name2,MATCH(K224,OFFSET(Tbl2_RegionPCODE,MATCH(J224,Tbl2_Pcode1,0),1,COUNTIF(Tbl2_Pcode1,J224),1),0)-1+MATCH(J224,Tbl2_Pcode1,0)-1,1)</f>
        <v>CD5402</v>
      </c>
      <c r="M224" s="37"/>
      <c r="N224" s="52" t="e">
        <f t="array" aca="1" ref="N224" ca="1">OFFSET(Tbl3_Name3,MATCH(M224,OFFSET(Tbl3_Admin2PCODE,MATCH(L224,Tbl3_Pcode2,0),1,COUNTIF(Tbl3_Pcode2,L224),1),0)-1+MATCH(L224,Tbl3_Pcode2,0)-1,1)</f>
        <v>#N/A</v>
      </c>
      <c r="P224" s="52" t="e">
        <f t="array" aca="1" ref="P224" ca="1">OFFSET(Tbl4_Name4,MATCH(O224,OFFSET(Tbl4_Admin3PCODE,MATCH(N224,Tbl4_PCODE3,0),1,COUNTIF(Tbl4_PCODE3,N224),1),0)-1+MATCH(N224,Tbl4_PCODE3,0)-1,1)</f>
        <v>#N/A</v>
      </c>
      <c r="Q224" s="52" t="str">
        <f ca="1">IFERROR(VLOOKUP(P224,PCODE4:LATITUDE,2,FALSE),"")</f>
        <v/>
      </c>
      <c r="R224" s="52" t="str">
        <f ca="1">IFERROR(VLOOKUP(P224,PCODE4:LONGITUDE,3,FALSE),"")</f>
        <v/>
      </c>
      <c r="S224" s="37"/>
      <c r="T224" s="37"/>
      <c r="V224" s="36" t="s">
        <v>38</v>
      </c>
      <c r="W224" s="14" t="str">
        <f>IFERROR(VLOOKUP(V224,ACTIVITIES:UNIT,2,FALSE)," ")</f>
        <v># de personnes</v>
      </c>
      <c r="X224" s="14"/>
      <c r="Y224" s="60"/>
      <c r="Z224" s="63">
        <v>30</v>
      </c>
      <c r="AA224" s="63">
        <v>20</v>
      </c>
      <c r="AB224" s="91"/>
      <c r="AC224" s="91"/>
      <c r="AD224" s="63">
        <f>Table1[[#This Row],[TOTAL DES BÉNÉFICIAIRES ATTEINTS]]/2</f>
        <v>10</v>
      </c>
      <c r="AE224" s="91">
        <v>10</v>
      </c>
      <c r="AF224" s="38" t="s">
        <v>1330</v>
      </c>
      <c r="AG224" s="111">
        <v>42004</v>
      </c>
      <c r="AH224" s="111">
        <v>42368</v>
      </c>
      <c r="AI224" s="63"/>
    </row>
    <row r="225" spans="1:35" ht="15" hidden="1" customHeight="1">
      <c r="A225" s="90">
        <v>41942</v>
      </c>
      <c r="B225" s="90">
        <v>42154</v>
      </c>
      <c r="C225" s="36" t="s">
        <v>1224</v>
      </c>
      <c r="D225" s="14" t="str">
        <f>IFERROR(VLOOKUP(C225,ORG_LIST:ACRO,2,FALSE)," ")</f>
        <v>WVI</v>
      </c>
      <c r="E225" s="14" t="str">
        <f>IFERROR(VLOOKUP(C225,ORG_LIST:TYPEORG,3,FALSE)," ")</f>
        <v>ONG internationale</v>
      </c>
      <c r="F225" s="36" t="s">
        <v>1224</v>
      </c>
      <c r="G225" s="36" t="s">
        <v>1224</v>
      </c>
      <c r="H225" s="37" t="s">
        <v>1336</v>
      </c>
      <c r="I225" s="36" t="s">
        <v>681</v>
      </c>
      <c r="J225" s="14" t="str">
        <f>INDEX(TblAdmin1[Admin1 PCODE],MATCH(I225,TblAdmin1[Admin1],0),1)</f>
        <v>CD54</v>
      </c>
      <c r="K225" s="36" t="s">
        <v>820</v>
      </c>
      <c r="L225" s="52" t="str">
        <f t="array" aca="1" ref="L225" ca="1">OFFSET(Tbl2_Name2,MATCH(K225,OFFSET(Tbl2_RegionPCODE,MATCH(J225,Tbl2_Pcode1,0),1,COUNTIF(Tbl2_Pcode1,J225),1),0)-1+MATCH(J225,Tbl2_Pcode1,0)-1,1)</f>
        <v>CD5408</v>
      </c>
      <c r="M225" s="37"/>
      <c r="N225" s="52" t="e">
        <f t="array" aca="1" ref="N225" ca="1">OFFSET(Tbl3_Name3,MATCH(M225,OFFSET(Tbl3_Admin2PCODE,MATCH(L225,Tbl3_Pcode2,0),1,COUNTIF(Tbl3_Pcode2,L225),1),0)-1+MATCH(L225,Tbl3_Pcode2,0)-1,1)</f>
        <v>#N/A</v>
      </c>
      <c r="P225" s="52" t="e">
        <f t="array" aca="1" ref="P225" ca="1">OFFSET(Tbl4_Name4,MATCH(O225,OFFSET(Tbl4_Admin3PCODE,MATCH(N225,Tbl4_PCODE3,0),1,COUNTIF(Tbl4_PCODE3,N225),1),0)-1+MATCH(N225,Tbl4_PCODE3,0)-1,1)</f>
        <v>#N/A</v>
      </c>
      <c r="Q225" s="52" t="str">
        <f ca="1">IFERROR(VLOOKUP(P225,PCODE4:LATITUDE,2,FALSE),"")</f>
        <v/>
      </c>
      <c r="R225" s="52" t="str">
        <f ca="1">IFERROR(VLOOKUP(P225,PCODE4:LONGITUDE,3,FALSE),"")</f>
        <v/>
      </c>
      <c r="S225" s="37"/>
      <c r="T225" s="37"/>
      <c r="V225" s="36" t="s">
        <v>38</v>
      </c>
      <c r="W225" s="14" t="str">
        <f>IFERROR(VLOOKUP(V225,ACTIVITIES:UNIT,2,FALSE)," ")</f>
        <v># de personnes</v>
      </c>
      <c r="X225" s="14"/>
      <c r="Y225" s="60"/>
      <c r="Z225" s="63">
        <v>30</v>
      </c>
      <c r="AA225" s="63">
        <v>15</v>
      </c>
      <c r="AB225" s="91"/>
      <c r="AC225" s="91"/>
      <c r="AD225" s="63">
        <f>Table1[[#This Row],[TOTAL DES BÉNÉFICIAIRES ATTEINTS]]/2</f>
        <v>7.5</v>
      </c>
      <c r="AE225" s="91">
        <v>7.5</v>
      </c>
      <c r="AF225" s="38" t="s">
        <v>1330</v>
      </c>
      <c r="AG225" s="111">
        <v>42004</v>
      </c>
      <c r="AH225" s="111">
        <v>42368</v>
      </c>
      <c r="AI225" s="63"/>
    </row>
    <row r="226" spans="1:35" ht="15" hidden="1" customHeight="1">
      <c r="A226" s="90">
        <v>41942</v>
      </c>
      <c r="B226" s="90">
        <v>42154</v>
      </c>
      <c r="C226" s="36" t="s">
        <v>1224</v>
      </c>
      <c r="D226" s="14" t="str">
        <f>IFERROR(VLOOKUP(C226,ORG_LIST:ACRO,2,FALSE)," ")</f>
        <v>WVI</v>
      </c>
      <c r="E226" s="14" t="str">
        <f>IFERROR(VLOOKUP(C226,ORG_LIST:TYPEORG,3,FALSE)," ")</f>
        <v>ONG internationale</v>
      </c>
      <c r="F226" s="36" t="s">
        <v>1224</v>
      </c>
      <c r="G226" s="36" t="s">
        <v>1224</v>
      </c>
      <c r="H226" s="37" t="s">
        <v>1336</v>
      </c>
      <c r="I226" s="36" t="s">
        <v>681</v>
      </c>
      <c r="J226" s="14" t="str">
        <f>INDEX(TblAdmin1[Admin1 PCODE],MATCH(I226,TblAdmin1[Admin1],0),1)</f>
        <v>CD54</v>
      </c>
      <c r="K226" s="36" t="s">
        <v>826</v>
      </c>
      <c r="L226" s="52" t="str">
        <f t="array" aca="1" ref="L226" ca="1">OFFSET(Tbl2_Name2,MATCH(K226,OFFSET(Tbl2_RegionPCODE,MATCH(J226,Tbl2_Pcode1,0),1,COUNTIF(Tbl2_Pcode1,J226),1),0)-1+MATCH(J226,Tbl2_Pcode1,0)-1,1)</f>
        <v>CD5405</v>
      </c>
      <c r="M226" s="37"/>
      <c r="N226" s="52" t="e">
        <f t="array" aca="1" ref="N226" ca="1">OFFSET(Tbl3_Name3,MATCH(M226,OFFSET(Tbl3_Admin2PCODE,MATCH(L226,Tbl3_Pcode2,0),1,COUNTIF(Tbl3_Pcode2,L226),1),0)-1+MATCH(L226,Tbl3_Pcode2,0)-1,1)</f>
        <v>#N/A</v>
      </c>
      <c r="P226" s="52" t="e">
        <f t="array" aca="1" ref="P226" ca="1">OFFSET(Tbl4_Name4,MATCH(O226,OFFSET(Tbl4_Admin3PCODE,MATCH(N226,Tbl4_PCODE3,0),1,COUNTIF(Tbl4_PCODE3,N226),1),0)-1+MATCH(N226,Tbl4_PCODE3,0)-1,1)</f>
        <v>#N/A</v>
      </c>
      <c r="Q226" s="52" t="str">
        <f ca="1">IFERROR(VLOOKUP(P226,PCODE4:LATITUDE,2,FALSE),"")</f>
        <v/>
      </c>
      <c r="R226" s="52" t="str">
        <f ca="1">IFERROR(VLOOKUP(P226,PCODE4:LONGITUDE,3,FALSE),"")</f>
        <v/>
      </c>
      <c r="S226" s="37"/>
      <c r="T226" s="37"/>
      <c r="V226" s="36" t="s">
        <v>38</v>
      </c>
      <c r="W226" s="14" t="str">
        <f>IFERROR(VLOOKUP(V226,ACTIVITIES:UNIT,2,FALSE)," ")</f>
        <v># de personnes</v>
      </c>
      <c r="X226" s="14"/>
      <c r="Y226" s="60"/>
      <c r="Z226" s="63">
        <v>30</v>
      </c>
      <c r="AA226" s="63">
        <v>30</v>
      </c>
      <c r="AB226" s="91"/>
      <c r="AC226" s="91"/>
      <c r="AD226" s="63">
        <f>Table1[[#This Row],[TOTAL DES BÉNÉFICIAIRES ATTEINTS]]/2</f>
        <v>15</v>
      </c>
      <c r="AE226" s="91">
        <v>15</v>
      </c>
      <c r="AF226" s="38" t="s">
        <v>1330</v>
      </c>
      <c r="AG226" s="111">
        <v>42004</v>
      </c>
      <c r="AH226" s="111">
        <v>42368</v>
      </c>
      <c r="AI226" s="63"/>
    </row>
    <row r="227" spans="1:35" ht="15" hidden="1" customHeight="1">
      <c r="A227" s="90">
        <v>41942</v>
      </c>
      <c r="B227" s="90">
        <v>42154</v>
      </c>
      <c r="C227" s="36" t="s">
        <v>1224</v>
      </c>
      <c r="D227" s="14" t="str">
        <f>IFERROR(VLOOKUP(C227,ORG_LIST:ACRO,2,FALSE)," ")</f>
        <v>WVI</v>
      </c>
      <c r="E227" s="14" t="str">
        <f>IFERROR(VLOOKUP(C227,ORG_LIST:TYPEORG,3,FALSE)," ")</f>
        <v>ONG internationale</v>
      </c>
      <c r="F227" s="36" t="s">
        <v>1224</v>
      </c>
      <c r="G227" s="36" t="s">
        <v>1224</v>
      </c>
      <c r="H227" s="37" t="s">
        <v>1336</v>
      </c>
      <c r="I227" s="36" t="s">
        <v>681</v>
      </c>
      <c r="J227" s="14" t="str">
        <f>INDEX(TblAdmin1[Admin1 PCODE],MATCH(I227,TblAdmin1[Admin1],0),1)</f>
        <v>CD54</v>
      </c>
      <c r="K227" s="36" t="s">
        <v>818</v>
      </c>
      <c r="L227" s="52" t="str">
        <f t="array" aca="1" ref="L227" ca="1">OFFSET(Tbl2_Name2,MATCH(K227,OFFSET(Tbl2_RegionPCODE,MATCH(J227,Tbl2_Pcode1,0),1,COUNTIF(Tbl2_Pcode1,J227),1),0)-1+MATCH(J227,Tbl2_Pcode1,0)-1,1)</f>
        <v>CD5410</v>
      </c>
      <c r="M227" s="37"/>
      <c r="N227" s="52" t="e">
        <f t="array" aca="1" ref="N227" ca="1">OFFSET(Tbl3_Name3,MATCH(M227,OFFSET(Tbl3_Admin2PCODE,MATCH(L227,Tbl3_Pcode2,0),1,COUNTIF(Tbl3_Pcode2,L227),1),0)-1+MATCH(L227,Tbl3_Pcode2,0)-1,1)</f>
        <v>#N/A</v>
      </c>
      <c r="P227" s="52" t="e">
        <f t="array" aca="1" ref="P227" ca="1">OFFSET(Tbl4_Name4,MATCH(O227,OFFSET(Tbl4_Admin3PCODE,MATCH(N227,Tbl4_PCODE3,0),1,COUNTIF(Tbl4_PCODE3,N227),1),0)-1+MATCH(N227,Tbl4_PCODE3,0)-1,1)</f>
        <v>#N/A</v>
      </c>
      <c r="Q227" s="52" t="str">
        <f ca="1">IFERROR(VLOOKUP(P227,PCODE4:LATITUDE,2,FALSE),"")</f>
        <v/>
      </c>
      <c r="R227" s="52" t="str">
        <f ca="1">IFERROR(VLOOKUP(P227,PCODE4:LONGITUDE,3,FALSE),"")</f>
        <v/>
      </c>
      <c r="S227" s="37"/>
      <c r="T227" s="37"/>
      <c r="V227" s="36" t="s">
        <v>38</v>
      </c>
      <c r="W227" s="14" t="str">
        <f>IFERROR(VLOOKUP(V227,ACTIVITIES:UNIT,2,FALSE)," ")</f>
        <v># de personnes</v>
      </c>
      <c r="X227" s="14"/>
      <c r="Y227" s="60"/>
      <c r="Z227" s="63">
        <v>30</v>
      </c>
      <c r="AA227" s="63">
        <v>30</v>
      </c>
      <c r="AB227" s="91"/>
      <c r="AC227" s="91"/>
      <c r="AD227" s="63">
        <f>Table1[[#This Row],[TOTAL DES BÉNÉFICIAIRES ATTEINTS]]/2</f>
        <v>15</v>
      </c>
      <c r="AE227" s="91">
        <v>15</v>
      </c>
      <c r="AF227" s="38" t="s">
        <v>1330</v>
      </c>
      <c r="AG227" s="111">
        <v>42004</v>
      </c>
      <c r="AH227" s="111">
        <v>42368</v>
      </c>
      <c r="AI227" s="63"/>
    </row>
    <row r="228" spans="1:35" ht="15" hidden="1" customHeight="1">
      <c r="A228" s="90">
        <v>41942</v>
      </c>
      <c r="B228" s="90">
        <v>42154</v>
      </c>
      <c r="C228" s="36" t="s">
        <v>1224</v>
      </c>
      <c r="D228" s="14" t="str">
        <f>IFERROR(VLOOKUP(C228,ORG_LIST:ACRO,2,FALSE)," ")</f>
        <v>WVI</v>
      </c>
      <c r="E228" s="14" t="str">
        <f>IFERROR(VLOOKUP(C228,ORG_LIST:TYPEORG,3,FALSE)," ")</f>
        <v>ONG internationale</v>
      </c>
      <c r="F228" s="36" t="s">
        <v>1224</v>
      </c>
      <c r="G228" s="36" t="s">
        <v>1224</v>
      </c>
      <c r="H228" s="37" t="s">
        <v>1323</v>
      </c>
      <c r="I228" s="36" t="s">
        <v>682</v>
      </c>
      <c r="J228" s="14" t="str">
        <f>INDEX(TblAdmin1[Admin1 PCODE],MATCH(I228,TblAdmin1[Admin1],0),1)</f>
        <v>CD92</v>
      </c>
      <c r="K228" s="36" t="s">
        <v>846</v>
      </c>
      <c r="L228" s="52" t="str">
        <f t="array" aca="1" ref="L228" ca="1">OFFSET(Tbl2_Name2,MATCH(K228,OFFSET(Tbl2_RegionPCODE,MATCH(J228,Tbl2_Pcode1,0),1,COUNTIF(Tbl2_Pcode1,J228),1),0)-1+MATCH(J228,Tbl2_Pcode1,0)-1,1)</f>
        <v>CD9202</v>
      </c>
      <c r="M228" s="37"/>
      <c r="N228" s="52" t="e">
        <f t="array" aca="1" ref="N228" ca="1">OFFSET(Tbl3_Name3,MATCH(M228,OFFSET(Tbl3_Admin2PCODE,MATCH(L228,Tbl3_Pcode2,0),1,COUNTIF(Tbl3_Pcode2,L228),1),0)-1+MATCH(L228,Tbl3_Pcode2,0)-1,1)</f>
        <v>#N/A</v>
      </c>
      <c r="P228" s="52" t="e">
        <f t="array" aca="1" ref="P228" ca="1">OFFSET(Tbl4_Name4,MATCH(O228,OFFSET(Tbl4_Admin3PCODE,MATCH(N228,Tbl4_PCODE3,0),1,COUNTIF(Tbl4_PCODE3,N228),1),0)-1+MATCH(N228,Tbl4_PCODE3,0)-1,1)</f>
        <v>#N/A</v>
      </c>
      <c r="Q228" s="52" t="str">
        <f ca="1">IFERROR(VLOOKUP(P228,PCODE4:LATITUDE,2,FALSE),"")</f>
        <v/>
      </c>
      <c r="R228" s="52" t="str">
        <f ca="1">IFERROR(VLOOKUP(P228,PCODE4:LONGITUDE,3,FALSE),"")</f>
        <v/>
      </c>
      <c r="S228" s="37"/>
      <c r="T228" s="37"/>
      <c r="V228" s="36" t="s">
        <v>38</v>
      </c>
      <c r="W228" s="14" t="str">
        <f>IFERROR(VLOOKUP(V228,ACTIVITIES:UNIT,2,FALSE)," ")</f>
        <v># de personnes</v>
      </c>
      <c r="X228" s="14"/>
      <c r="Y228" s="60"/>
      <c r="Z228" s="63">
        <v>30</v>
      </c>
      <c r="AA228" s="63">
        <v>0</v>
      </c>
      <c r="AB228" s="91"/>
      <c r="AC228" s="91"/>
      <c r="AD228" s="63">
        <f>Table1[[#This Row],[TOTAL DES BÉNÉFICIAIRES ATTEINTS]]/2</f>
        <v>0</v>
      </c>
      <c r="AE228" s="91">
        <v>0</v>
      </c>
      <c r="AF228" s="38" t="s">
        <v>1330</v>
      </c>
      <c r="AG228" s="111">
        <v>42004</v>
      </c>
      <c r="AH228" s="111">
        <v>42368</v>
      </c>
      <c r="AI228" s="63"/>
    </row>
    <row r="229" spans="1:35" ht="15" hidden="1" customHeight="1">
      <c r="A229" s="90">
        <v>41942</v>
      </c>
      <c r="B229" s="90">
        <v>42154</v>
      </c>
      <c r="C229" s="36" t="s">
        <v>1224</v>
      </c>
      <c r="D229" s="14" t="str">
        <f>IFERROR(VLOOKUP(C229,ORG_LIST:ACRO,2,FALSE)," ")</f>
        <v>WVI</v>
      </c>
      <c r="E229" s="14" t="str">
        <f>IFERROR(VLOOKUP(C229,ORG_LIST:TYPEORG,3,FALSE)," ")</f>
        <v>ONG internationale</v>
      </c>
      <c r="F229" s="36" t="s">
        <v>1224</v>
      </c>
      <c r="G229" s="36" t="s">
        <v>1224</v>
      </c>
      <c r="H229" s="37" t="s">
        <v>1323</v>
      </c>
      <c r="I229" s="36" t="s">
        <v>682</v>
      </c>
      <c r="J229" s="14" t="str">
        <f>INDEX(TblAdmin1[Admin1 PCODE],MATCH(I229,TblAdmin1[Admin1],0),1)</f>
        <v>CD92</v>
      </c>
      <c r="K229" s="36" t="s">
        <v>852</v>
      </c>
      <c r="L229" s="52" t="str">
        <f t="array" aca="1" ref="L229" ca="1">OFFSET(Tbl2_Name2,MATCH(K229,OFFSET(Tbl2_RegionPCODE,MATCH(J229,Tbl2_Pcode1,0),1,COUNTIF(Tbl2_Pcode1,J229),1),0)-1+MATCH(J229,Tbl2_Pcode1,0)-1,1)</f>
        <v>CD9207</v>
      </c>
      <c r="M229" s="37"/>
      <c r="N229" s="52" t="e">
        <f t="array" aca="1" ref="N229" ca="1">OFFSET(Tbl3_Name3,MATCH(M229,OFFSET(Tbl3_Admin2PCODE,MATCH(L229,Tbl3_Pcode2,0),1,COUNTIF(Tbl3_Pcode2,L229),1),0)-1+MATCH(L229,Tbl3_Pcode2,0)-1,1)</f>
        <v>#N/A</v>
      </c>
      <c r="P229" s="52" t="e">
        <f t="array" aca="1" ref="P229" ca="1">OFFSET(Tbl4_Name4,MATCH(O229,OFFSET(Tbl4_Admin3PCODE,MATCH(N229,Tbl4_PCODE3,0),1,COUNTIF(Tbl4_PCODE3,N229),1),0)-1+MATCH(N229,Tbl4_PCODE3,0)-1,1)</f>
        <v>#N/A</v>
      </c>
      <c r="Q229" s="52" t="str">
        <f ca="1">IFERROR(VLOOKUP(P229,PCODE4:LATITUDE,2,FALSE),"")</f>
        <v/>
      </c>
      <c r="R229" s="52" t="str">
        <f ca="1">IFERROR(VLOOKUP(P229,PCODE4:LONGITUDE,3,FALSE),"")</f>
        <v/>
      </c>
      <c r="S229" s="37"/>
      <c r="T229" s="37"/>
      <c r="V229" s="36" t="s">
        <v>38</v>
      </c>
      <c r="W229" s="14" t="str">
        <f>IFERROR(VLOOKUP(V229,ACTIVITIES:UNIT,2,FALSE)," ")</f>
        <v># de personnes</v>
      </c>
      <c r="X229" s="14"/>
      <c r="Y229" s="60"/>
      <c r="Z229" s="63">
        <v>30</v>
      </c>
      <c r="AA229" s="63">
        <v>10</v>
      </c>
      <c r="AB229" s="91"/>
      <c r="AC229" s="91"/>
      <c r="AD229" s="63">
        <f>Table1[[#This Row],[TOTAL DES BÉNÉFICIAIRES ATTEINTS]]/2</f>
        <v>5</v>
      </c>
      <c r="AE229" s="91">
        <v>5</v>
      </c>
      <c r="AF229" s="38" t="s">
        <v>1330</v>
      </c>
      <c r="AG229" s="111">
        <v>42004</v>
      </c>
      <c r="AH229" s="111">
        <v>42368</v>
      </c>
      <c r="AI229" s="63"/>
    </row>
    <row r="230" spans="1:35" ht="15" hidden="1" customHeight="1">
      <c r="A230" s="90">
        <v>41942</v>
      </c>
      <c r="B230" s="90">
        <v>42154</v>
      </c>
      <c r="C230" s="36" t="s">
        <v>1224</v>
      </c>
      <c r="D230" s="14" t="str">
        <f>IFERROR(VLOOKUP(C230,ORG_LIST:ACRO,2,FALSE)," ")</f>
        <v>WVI</v>
      </c>
      <c r="E230" s="14" t="str">
        <f>IFERROR(VLOOKUP(C230,ORG_LIST:TYPEORG,3,FALSE)," ")</f>
        <v>ONG internationale</v>
      </c>
      <c r="F230" s="36" t="s">
        <v>1224</v>
      </c>
      <c r="G230" s="36" t="s">
        <v>1224</v>
      </c>
      <c r="H230" s="37" t="s">
        <v>1323</v>
      </c>
      <c r="I230" s="36" t="s">
        <v>682</v>
      </c>
      <c r="J230" s="14" t="str">
        <f>INDEX(TblAdmin1[Admin1 PCODE],MATCH(I230,TblAdmin1[Admin1],0),1)</f>
        <v>CD92</v>
      </c>
      <c r="K230" s="36" t="s">
        <v>844</v>
      </c>
      <c r="L230" s="52" t="str">
        <f t="array" aca="1" ref="L230" ca="1">OFFSET(Tbl2_Name2,MATCH(K230,OFFSET(Tbl2_RegionPCODE,MATCH(J230,Tbl2_Pcode1,0),1,COUNTIF(Tbl2_Pcode1,J230),1),0)-1+MATCH(J230,Tbl2_Pcode1,0)-1,1)</f>
        <v>CD9206</v>
      </c>
      <c r="M230" s="37"/>
      <c r="N230" s="52" t="e">
        <f t="array" aca="1" ref="N230" ca="1">OFFSET(Tbl3_Name3,MATCH(M230,OFFSET(Tbl3_Admin2PCODE,MATCH(L230,Tbl3_Pcode2,0),1,COUNTIF(Tbl3_Pcode2,L230),1),0)-1+MATCH(L230,Tbl3_Pcode2,0)-1,1)</f>
        <v>#N/A</v>
      </c>
      <c r="P230" s="52" t="e">
        <f t="array" aca="1" ref="P230" ca="1">OFFSET(Tbl4_Name4,MATCH(O230,OFFSET(Tbl4_Admin3PCODE,MATCH(N230,Tbl4_PCODE3,0),1,COUNTIF(Tbl4_PCODE3,N230),1),0)-1+MATCH(N230,Tbl4_PCODE3,0)-1,1)</f>
        <v>#N/A</v>
      </c>
      <c r="Q230" s="52" t="str">
        <f ca="1">IFERROR(VLOOKUP(P230,PCODE4:LATITUDE,2,FALSE),"")</f>
        <v/>
      </c>
      <c r="R230" s="52" t="str">
        <f ca="1">IFERROR(VLOOKUP(P230,PCODE4:LONGITUDE,3,FALSE),"")</f>
        <v/>
      </c>
      <c r="S230" s="37"/>
      <c r="T230" s="37"/>
      <c r="V230" s="36" t="s">
        <v>38</v>
      </c>
      <c r="W230" s="14" t="str">
        <f>IFERROR(VLOOKUP(V230,ACTIVITIES:UNIT,2,FALSE)," ")</f>
        <v># de personnes</v>
      </c>
      <c r="X230" s="14"/>
      <c r="Y230" s="60"/>
      <c r="Z230" s="63">
        <v>30</v>
      </c>
      <c r="AA230" s="63">
        <v>10</v>
      </c>
      <c r="AB230" s="91"/>
      <c r="AC230" s="91"/>
      <c r="AD230" s="63">
        <f>Table1[[#This Row],[TOTAL DES BÉNÉFICIAIRES ATTEINTS]]/2</f>
        <v>5</v>
      </c>
      <c r="AE230" s="91">
        <v>5</v>
      </c>
      <c r="AF230" s="38" t="s">
        <v>1330</v>
      </c>
      <c r="AG230" s="111">
        <v>42004</v>
      </c>
      <c r="AH230" s="111">
        <v>42368</v>
      </c>
      <c r="AI230" s="63"/>
    </row>
    <row r="231" spans="1:35" ht="15" hidden="1" customHeight="1">
      <c r="A231" s="90">
        <v>41942</v>
      </c>
      <c r="B231" s="90">
        <v>42154</v>
      </c>
      <c r="C231" s="60" t="s">
        <v>1</v>
      </c>
      <c r="D231" s="61" t="str">
        <f>IFERROR(VLOOKUP(C231,ORG_LIST:ACRO,2,FALSE)," ")</f>
        <v>Plan Int</v>
      </c>
      <c r="E231" s="61" t="str">
        <f>IFERROR(VLOOKUP(C231,ORG_LIST:TYPEORG,3,FALSE)," ")</f>
        <v>ONG internationale</v>
      </c>
      <c r="F231" s="14" t="s">
        <v>1</v>
      </c>
      <c r="G231" s="37" t="s">
        <v>1191</v>
      </c>
      <c r="H231" s="37" t="s">
        <v>1337</v>
      </c>
      <c r="I231" s="36" t="s">
        <v>682</v>
      </c>
      <c r="J231" s="61" t="str">
        <f>INDEX(TblAdmin1[Admin1 PCODE],MATCH(I231,TblAdmin1[Admin1],0),1)</f>
        <v>CD92</v>
      </c>
      <c r="K231" s="36" t="s">
        <v>846</v>
      </c>
      <c r="L231" s="61" t="str">
        <f t="array" aca="1" ref="L231" ca="1">OFFSET(Tbl2_Name2,MATCH(K231,OFFSET(Tbl2_RegionPCODE,MATCH(J231,Tbl2_Pcode1,0),1,COUNTIF(Tbl2_Pcode1,J231),1),0)-1+MATCH(J231,Tbl2_Pcode1,0)-1,1)</f>
        <v>CD9202</v>
      </c>
      <c r="M231" s="62"/>
      <c r="N231" s="61" t="e">
        <f t="array" aca="1" ref="N231" ca="1">OFFSET(Tbl3_Name3,MATCH(M231,OFFSET(Tbl3_Admin2PCODE,MATCH(L231,Tbl3_Pcode2,0),1,COUNTIF(Tbl3_Pcode2,L231),1),0)-1+MATCH(L231,Tbl3_Pcode2,0)-1,1)</f>
        <v>#N/A</v>
      </c>
      <c r="O231" s="60"/>
      <c r="P231" s="61" t="e">
        <f t="array" aca="1" ref="P231" ca="1">OFFSET(Tbl4_Name4,MATCH(O231,OFFSET(Tbl4_Admin3PCODE,MATCH(N231,Tbl4_PCODE3,0),1,COUNTIF(Tbl4_PCODE3,N231),1),0)-1+MATCH(N231,Tbl4_PCODE3,0)-1,1)</f>
        <v>#N/A</v>
      </c>
      <c r="Q231" s="61" t="str">
        <f ca="1">IFERROR(VLOOKUP(P231,PCODE4:LATITUDE,2,FALSE),"")</f>
        <v/>
      </c>
      <c r="R231" s="61" t="str">
        <f ca="1">IFERROR(VLOOKUP(P231,PCODE4:LONGITUDE,3,FALSE),"")</f>
        <v/>
      </c>
      <c r="S231" s="62"/>
      <c r="T231" s="62"/>
      <c r="V231" s="60" t="s">
        <v>38</v>
      </c>
      <c r="W231" s="61" t="str">
        <f>IFERROR(VLOOKUP(V231,ACTIVITIES:UNIT,2,FALSE)," ")</f>
        <v># de personnes</v>
      </c>
      <c r="X231" s="61"/>
      <c r="Y231" s="60"/>
      <c r="Z231" s="89">
        <v>150</v>
      </c>
      <c r="AA231" s="89">
        <v>75</v>
      </c>
      <c r="AB231" s="91"/>
      <c r="AC231" s="91"/>
      <c r="AD231" s="89">
        <f>Table1[[#This Row],[TOTAL DES BÉNÉFICIAIRES ATTEINTS]]/2</f>
        <v>37.5</v>
      </c>
      <c r="AE231" s="91">
        <v>37.5</v>
      </c>
      <c r="AF231" s="38" t="s">
        <v>1330</v>
      </c>
      <c r="AG231" s="111">
        <v>42004</v>
      </c>
      <c r="AH231" s="111">
        <v>42368</v>
      </c>
      <c r="AI231" s="89"/>
    </row>
    <row r="232" spans="1:35" ht="15" hidden="1" customHeight="1">
      <c r="A232" s="90">
        <v>41942</v>
      </c>
      <c r="B232" s="90">
        <v>42154</v>
      </c>
      <c r="C232" s="60" t="s">
        <v>1</v>
      </c>
      <c r="D232" s="61" t="str">
        <f>IFERROR(VLOOKUP(C232,ORG_LIST:ACRO,2,FALSE)," ")</f>
        <v>Plan Int</v>
      </c>
      <c r="E232" s="61" t="str">
        <f>IFERROR(VLOOKUP(C232,ORG_LIST:TYPEORG,3,FALSE)," ")</f>
        <v>ONG internationale</v>
      </c>
      <c r="F232" s="14" t="s">
        <v>1</v>
      </c>
      <c r="G232" s="37" t="s">
        <v>1162</v>
      </c>
      <c r="H232" s="37" t="s">
        <v>1337</v>
      </c>
      <c r="I232" s="62" t="s">
        <v>694</v>
      </c>
      <c r="J232" s="61" t="str">
        <f>INDEX(TblAdmin1[Admin1 PCODE],MATCH(I232,TblAdmin1[Admin1],0),1)</f>
        <v>CD61</v>
      </c>
      <c r="K232" s="36" t="s">
        <v>848</v>
      </c>
      <c r="L232" s="61" t="e">
        <f t="array" aca="1" ref="L232" ca="1">OFFSET(Tbl2_Name2,MATCH(K232,OFFSET(Tbl2_RegionPCODE,MATCH(J232,Tbl2_Pcode1,0),1,COUNTIF(Tbl2_Pcode1,J232),1),0)-1+MATCH(J232,Tbl2_Pcode1,0)-1,1)</f>
        <v>#N/A</v>
      </c>
      <c r="M232" s="62"/>
      <c r="N232" s="61" t="e">
        <f t="array" aca="1" ref="N232" ca="1">OFFSET(Tbl3_Name3,MATCH(M232,OFFSET(Tbl3_Admin2PCODE,MATCH(L232,Tbl3_Pcode2,0),1,COUNTIF(Tbl3_Pcode2,L232),1),0)-1+MATCH(L232,Tbl3_Pcode2,0)-1,1)</f>
        <v>#N/A</v>
      </c>
      <c r="O232" s="60"/>
      <c r="P232" s="61" t="e">
        <f t="array" aca="1" ref="P232" ca="1">OFFSET(Tbl4_Name4,MATCH(O232,OFFSET(Tbl4_Admin3PCODE,MATCH(N232,Tbl4_PCODE3,0),1,COUNTIF(Tbl4_PCODE3,N232),1),0)-1+MATCH(N232,Tbl4_PCODE3,0)-1,1)</f>
        <v>#N/A</v>
      </c>
      <c r="Q232" s="61" t="str">
        <f ca="1">IFERROR(VLOOKUP(P232,PCODE4:LATITUDE,2,FALSE),"")</f>
        <v/>
      </c>
      <c r="R232" s="61" t="str">
        <f ca="1">IFERROR(VLOOKUP(P232,PCODE4:LONGITUDE,3,FALSE),"")</f>
        <v/>
      </c>
      <c r="S232" s="62"/>
      <c r="T232" s="62"/>
      <c r="V232" s="60" t="s">
        <v>38</v>
      </c>
      <c r="W232" s="61" t="str">
        <f>IFERROR(VLOOKUP(V232,ACTIVITIES:UNIT,2,FALSE)," ")</f>
        <v># de personnes</v>
      </c>
      <c r="X232" s="61"/>
      <c r="Y232" s="60"/>
      <c r="Z232" s="89">
        <v>50</v>
      </c>
      <c r="AA232" s="89">
        <v>25</v>
      </c>
      <c r="AB232" s="91"/>
      <c r="AC232" s="91"/>
      <c r="AD232" s="89">
        <f>Table1[[#This Row],[TOTAL DES BÉNÉFICIAIRES ATTEINTS]]/2</f>
        <v>12.5</v>
      </c>
      <c r="AE232" s="91">
        <v>12.5</v>
      </c>
      <c r="AF232" s="38" t="s">
        <v>1330</v>
      </c>
      <c r="AG232" s="111">
        <v>42004</v>
      </c>
      <c r="AH232" s="111">
        <v>42368</v>
      </c>
      <c r="AI232" s="89"/>
    </row>
    <row r="233" spans="1:35" ht="15" hidden="1" customHeight="1">
      <c r="A233" s="90">
        <v>41942</v>
      </c>
      <c r="B233" s="90">
        <v>42154</v>
      </c>
      <c r="C233" s="60" t="s">
        <v>1</v>
      </c>
      <c r="D233" s="61" t="str">
        <f>IFERROR(VLOOKUP(C233,ORG_LIST:ACRO,2,FALSE)," ")</f>
        <v>Plan Int</v>
      </c>
      <c r="E233" s="61" t="str">
        <f>IFERROR(VLOOKUP(C233,ORG_LIST:TYPEORG,3,FALSE)," ")</f>
        <v>ONG internationale</v>
      </c>
      <c r="F233" s="14" t="s">
        <v>1</v>
      </c>
      <c r="G233" s="37" t="s">
        <v>1162</v>
      </c>
      <c r="H233" s="37" t="s">
        <v>1337</v>
      </c>
      <c r="I233" s="62" t="s">
        <v>694</v>
      </c>
      <c r="J233" s="61" t="str">
        <f>INDEX(TblAdmin1[Admin1 PCODE],MATCH(I233,TblAdmin1[Admin1],0),1)</f>
        <v>CD61</v>
      </c>
      <c r="K233" s="36" t="s">
        <v>850</v>
      </c>
      <c r="L233" s="61" t="e">
        <f t="array" aca="1" ref="L233" ca="1">OFFSET(Tbl2_Name2,MATCH(K233,OFFSET(Tbl2_RegionPCODE,MATCH(J233,Tbl2_Pcode1,0),1,COUNTIF(Tbl2_Pcode1,J233),1),0)-1+MATCH(J233,Tbl2_Pcode1,0)-1,1)</f>
        <v>#N/A</v>
      </c>
      <c r="M233" s="62"/>
      <c r="N233" s="61" t="e">
        <f t="array" aca="1" ref="N233" ca="1">OFFSET(Tbl3_Name3,MATCH(M233,OFFSET(Tbl3_Admin2PCODE,MATCH(L233,Tbl3_Pcode2,0),1,COUNTIF(Tbl3_Pcode2,L233),1),0)-1+MATCH(L233,Tbl3_Pcode2,0)-1,1)</f>
        <v>#N/A</v>
      </c>
      <c r="O233" s="60"/>
      <c r="P233" s="61" t="e">
        <f t="array" aca="1" ref="P233" ca="1">OFFSET(Tbl4_Name4,MATCH(O233,OFFSET(Tbl4_Admin3PCODE,MATCH(N233,Tbl4_PCODE3,0),1,COUNTIF(Tbl4_PCODE3,N233),1),0)-1+MATCH(N233,Tbl4_PCODE3,0)-1,1)</f>
        <v>#N/A</v>
      </c>
      <c r="Q233" s="61" t="str">
        <f ca="1">IFERROR(VLOOKUP(P233,PCODE4:LATITUDE,2,FALSE),"")</f>
        <v/>
      </c>
      <c r="R233" s="61" t="str">
        <f ca="1">IFERROR(VLOOKUP(P233,PCODE4:LONGITUDE,3,FALSE),"")</f>
        <v/>
      </c>
      <c r="S233" s="62"/>
      <c r="T233" s="62"/>
      <c r="V233" s="60" t="s">
        <v>38</v>
      </c>
      <c r="W233" s="61" t="str">
        <f>IFERROR(VLOOKUP(V233,ACTIVITIES:UNIT,2,FALSE)," ")</f>
        <v># de personnes</v>
      </c>
      <c r="X233" s="61"/>
      <c r="Y233" s="60"/>
      <c r="Z233" s="89">
        <v>50</v>
      </c>
      <c r="AA233" s="89">
        <v>25</v>
      </c>
      <c r="AB233" s="91"/>
      <c r="AC233" s="91"/>
      <c r="AD233" s="89">
        <f>Table1[[#This Row],[TOTAL DES BÉNÉFICIAIRES ATTEINTS]]/2</f>
        <v>12.5</v>
      </c>
      <c r="AE233" s="91">
        <v>12.5</v>
      </c>
      <c r="AF233" s="38" t="s">
        <v>1330</v>
      </c>
      <c r="AG233" s="111">
        <v>42004</v>
      </c>
      <c r="AH233" s="111">
        <v>42368</v>
      </c>
      <c r="AI233" s="89"/>
    </row>
    <row r="234" spans="1:35" ht="15" hidden="1" customHeight="1">
      <c r="A234" s="90">
        <v>41942</v>
      </c>
      <c r="B234" s="90">
        <v>42154</v>
      </c>
      <c r="C234" s="60" t="s">
        <v>1</v>
      </c>
      <c r="D234" s="61" t="str">
        <f>IFERROR(VLOOKUP(C234,ORG_LIST:ACRO,2,FALSE)," ")</f>
        <v>Plan Int</v>
      </c>
      <c r="E234" s="61" t="str">
        <f>IFERROR(VLOOKUP(C234,ORG_LIST:TYPEORG,3,FALSE)," ")</f>
        <v>ONG internationale</v>
      </c>
      <c r="F234" s="14" t="s">
        <v>1</v>
      </c>
      <c r="G234" s="37" t="s">
        <v>1162</v>
      </c>
      <c r="H234" s="37" t="s">
        <v>1337</v>
      </c>
      <c r="I234" s="62" t="s">
        <v>694</v>
      </c>
      <c r="J234" s="61" t="str">
        <f>INDEX(TblAdmin1[Admin1 PCODE],MATCH(I234,TblAdmin1[Admin1],0),1)</f>
        <v>CD61</v>
      </c>
      <c r="K234" s="36" t="s">
        <v>844</v>
      </c>
      <c r="L234" s="61" t="e">
        <f t="array" aca="1" ref="L234" ca="1">OFFSET(Tbl2_Name2,MATCH(K234,OFFSET(Tbl2_RegionPCODE,MATCH(J234,Tbl2_Pcode1,0),1,COUNTIF(Tbl2_Pcode1,J234),1),0)-1+MATCH(J234,Tbl2_Pcode1,0)-1,1)</f>
        <v>#N/A</v>
      </c>
      <c r="M234" s="62"/>
      <c r="N234" s="61" t="e">
        <f t="array" aca="1" ref="N234" ca="1">OFFSET(Tbl3_Name3,MATCH(M234,OFFSET(Tbl3_Admin2PCODE,MATCH(L234,Tbl3_Pcode2,0),1,COUNTIF(Tbl3_Pcode2,L234),1),0)-1+MATCH(L234,Tbl3_Pcode2,0)-1,1)</f>
        <v>#N/A</v>
      </c>
      <c r="O234" s="60"/>
      <c r="P234" s="61" t="e">
        <f t="array" aca="1" ref="P234" ca="1">OFFSET(Tbl4_Name4,MATCH(O234,OFFSET(Tbl4_Admin3PCODE,MATCH(N234,Tbl4_PCODE3,0),1,COUNTIF(Tbl4_PCODE3,N234),1),0)-1+MATCH(N234,Tbl4_PCODE3,0)-1,1)</f>
        <v>#N/A</v>
      </c>
      <c r="Q234" s="61" t="str">
        <f ca="1">IFERROR(VLOOKUP(P234,PCODE4:LATITUDE,2,FALSE),"")</f>
        <v/>
      </c>
      <c r="R234" s="61" t="str">
        <f ca="1">IFERROR(VLOOKUP(P234,PCODE4:LONGITUDE,3,FALSE),"")</f>
        <v/>
      </c>
      <c r="S234" s="62"/>
      <c r="T234" s="62"/>
      <c r="V234" s="60" t="s">
        <v>38</v>
      </c>
      <c r="W234" s="61" t="str">
        <f>IFERROR(VLOOKUP(V234,ACTIVITIES:UNIT,2,FALSE)," ")</f>
        <v># de personnes</v>
      </c>
      <c r="X234" s="61"/>
      <c r="Y234" s="60"/>
      <c r="Z234" s="89">
        <v>50</v>
      </c>
      <c r="AA234" s="89">
        <v>25</v>
      </c>
      <c r="AB234" s="91"/>
      <c r="AC234" s="91"/>
      <c r="AD234" s="89">
        <f>Table1[[#This Row],[TOTAL DES BÉNÉFICIAIRES ATTEINTS]]/2</f>
        <v>12.5</v>
      </c>
      <c r="AE234" s="91">
        <v>12.5</v>
      </c>
      <c r="AF234" s="38" t="s">
        <v>1330</v>
      </c>
      <c r="AG234" s="111">
        <v>42004</v>
      </c>
      <c r="AH234" s="111">
        <v>42368</v>
      </c>
      <c r="AI234" s="89"/>
    </row>
    <row r="235" spans="1:35" ht="15" hidden="1" customHeight="1">
      <c r="A235" s="90">
        <v>41942</v>
      </c>
      <c r="B235" s="90">
        <v>42154</v>
      </c>
      <c r="C235" s="60" t="s">
        <v>2</v>
      </c>
      <c r="D235" s="61" t="str">
        <f>IFERROR(VLOOKUP(C235,ORG_LIST:ACRO,2,FALSE)," ")</f>
        <v>SCI</v>
      </c>
      <c r="E235" s="61" t="str">
        <f>IFERROR(VLOOKUP(C235,ORG_LIST:TYPEORG,3,FALSE)," ")</f>
        <v>ONG internationale</v>
      </c>
      <c r="F235" s="14" t="s">
        <v>2</v>
      </c>
      <c r="G235" s="37" t="s">
        <v>1163</v>
      </c>
      <c r="H235" s="37" t="s">
        <v>1335</v>
      </c>
      <c r="I235" s="62" t="s">
        <v>699</v>
      </c>
      <c r="J235" s="61" t="str">
        <f>INDEX(TblAdmin1[Admin1 PCODE],MATCH(I235,TblAdmin1[Admin1],0),1)</f>
        <v>CD74</v>
      </c>
      <c r="K235" s="62" t="s">
        <v>905</v>
      </c>
      <c r="L235" s="61" t="str">
        <f t="array" aca="1" ref="L235" ca="1">OFFSET(Tbl2_Name2,MATCH(K235,OFFSET(Tbl2_RegionPCODE,MATCH(J235,Tbl2_Pcode1,0),1,COUNTIF(Tbl2_Pcode1,J235),1),0)-1+MATCH(J235,Tbl2_Pcode1,0)-1,1)</f>
        <v>CD7401</v>
      </c>
      <c r="M235" s="62"/>
      <c r="N235" s="61" t="e">
        <f t="array" aca="1" ref="N235" ca="1">OFFSET(Tbl3_Name3,MATCH(M235,OFFSET(Tbl3_Admin2PCODE,MATCH(L235,Tbl3_Pcode2,0),1,COUNTIF(Tbl3_Pcode2,L235),1),0)-1+MATCH(L235,Tbl3_Pcode2,0)-1,1)</f>
        <v>#N/A</v>
      </c>
      <c r="O235" s="60"/>
      <c r="P235" s="61" t="e">
        <f t="array" aca="1" ref="P235" ca="1">OFFSET(Tbl4_Name4,MATCH(O235,OFFSET(Tbl4_Admin3PCODE,MATCH(N235,Tbl4_PCODE3,0),1,COUNTIF(Tbl4_PCODE3,N235),1),0)-1+MATCH(N235,Tbl4_PCODE3,0)-1,1)</f>
        <v>#N/A</v>
      </c>
      <c r="Q235" s="61" t="str">
        <f ca="1">IFERROR(VLOOKUP(P235,PCODE4:LATITUDE,2,FALSE),"")</f>
        <v/>
      </c>
      <c r="R235" s="61" t="str">
        <f ca="1">IFERROR(VLOOKUP(P235,PCODE4:LONGITUDE,3,FALSE),"")</f>
        <v/>
      </c>
      <c r="S235" s="62"/>
      <c r="T235" s="62"/>
      <c r="U235" s="62"/>
      <c r="V235" s="60" t="s">
        <v>38</v>
      </c>
      <c r="W235" s="61" t="str">
        <f>IFERROR(VLOOKUP(V235,ACTIVITIES:UNIT,2,FALSE)," ")</f>
        <v># de personnes</v>
      </c>
      <c r="X235" s="61"/>
      <c r="Y235" s="60"/>
      <c r="Z235" s="89">
        <v>20</v>
      </c>
      <c r="AA235" s="89">
        <v>20</v>
      </c>
      <c r="AB235" s="91"/>
      <c r="AC235" s="91"/>
      <c r="AD235" s="89">
        <f>Table1[[#This Row],[TOTAL DES BÉNÉFICIAIRES ATTEINTS]]/2</f>
        <v>10</v>
      </c>
      <c r="AE235" s="91">
        <v>10</v>
      </c>
      <c r="AF235" s="36" t="s">
        <v>1330</v>
      </c>
      <c r="AG235" s="111">
        <v>42004</v>
      </c>
      <c r="AH235" s="111">
        <v>42368</v>
      </c>
      <c r="AI235" s="89"/>
    </row>
    <row r="236" spans="1:35" ht="15" hidden="1" customHeight="1">
      <c r="A236" s="90">
        <v>41942</v>
      </c>
      <c r="B236" s="90">
        <v>42154</v>
      </c>
      <c r="C236" s="60" t="s">
        <v>2</v>
      </c>
      <c r="D236" s="61" t="str">
        <f>IFERROR(VLOOKUP(C236,ORG_LIST:ACRO,2,FALSE)," ")</f>
        <v>SCI</v>
      </c>
      <c r="E236" s="61" t="str">
        <f>IFERROR(VLOOKUP(C236,ORG_LIST:TYPEORG,3,FALSE)," ")</f>
        <v>ONG internationale</v>
      </c>
      <c r="F236" s="14" t="s">
        <v>2</v>
      </c>
      <c r="G236" s="37" t="s">
        <v>1163</v>
      </c>
      <c r="H236" s="37" t="s">
        <v>1335</v>
      </c>
      <c r="I236" s="62" t="s">
        <v>699</v>
      </c>
      <c r="J236" s="61" t="str">
        <f>INDEX(TblAdmin1[Admin1 PCODE],MATCH(I236,TblAdmin1[Admin1],0),1)</f>
        <v>CD74</v>
      </c>
      <c r="K236" s="62" t="s">
        <v>905</v>
      </c>
      <c r="L236" s="61" t="str">
        <f t="array" aca="1" ref="L236" ca="1">OFFSET(Tbl2_Name2,MATCH(K236,OFFSET(Tbl2_RegionPCODE,MATCH(J236,Tbl2_Pcode1,0),1,COUNTIF(Tbl2_Pcode1,J236),1),0)-1+MATCH(J236,Tbl2_Pcode1,0)-1,1)</f>
        <v>CD7401</v>
      </c>
      <c r="M236" s="62"/>
      <c r="N236" s="61" t="e">
        <f t="array" aca="1" ref="N236" ca="1">OFFSET(Tbl3_Name3,MATCH(M236,OFFSET(Tbl3_Admin2PCODE,MATCH(L236,Tbl3_Pcode2,0),1,COUNTIF(Tbl3_Pcode2,L236),1),0)-1+MATCH(L236,Tbl3_Pcode2,0)-1,1)</f>
        <v>#N/A</v>
      </c>
      <c r="O236" s="60"/>
      <c r="P236" s="61" t="e">
        <f t="array" aca="1" ref="P236" ca="1">OFFSET(Tbl4_Name4,MATCH(O236,OFFSET(Tbl4_Admin3PCODE,MATCH(N236,Tbl4_PCODE3,0),1,COUNTIF(Tbl4_PCODE3,N236),1),0)-1+MATCH(N236,Tbl4_PCODE3,0)-1,1)</f>
        <v>#N/A</v>
      </c>
      <c r="Q236" s="61" t="str">
        <f ca="1">IFERROR(VLOOKUP(P236,PCODE4:LATITUDE,2,FALSE),"")</f>
        <v/>
      </c>
      <c r="R236" s="61" t="str">
        <f ca="1">IFERROR(VLOOKUP(P236,PCODE4:LONGITUDE,3,FALSE),"")</f>
        <v/>
      </c>
      <c r="S236" s="62"/>
      <c r="T236" s="62"/>
      <c r="U236" s="62"/>
      <c r="V236" s="60" t="s">
        <v>38</v>
      </c>
      <c r="W236" s="61" t="str">
        <f>IFERROR(VLOOKUP(V236,ACTIVITIES:UNIT,2,FALSE)," ")</f>
        <v># de personnes</v>
      </c>
      <c r="X236" s="61"/>
      <c r="Y236" s="60"/>
      <c r="Z236" s="89">
        <v>20</v>
      </c>
      <c r="AA236" s="89">
        <v>20</v>
      </c>
      <c r="AB236" s="91"/>
      <c r="AC236" s="91"/>
      <c r="AD236" s="89">
        <f>Table1[[#This Row],[TOTAL DES BÉNÉFICIAIRES ATTEINTS]]/2</f>
        <v>10</v>
      </c>
      <c r="AE236" s="91">
        <v>10</v>
      </c>
      <c r="AF236" s="36" t="s">
        <v>1330</v>
      </c>
      <c r="AG236" s="111">
        <v>42004</v>
      </c>
      <c r="AH236" s="111">
        <v>42368</v>
      </c>
      <c r="AI236" s="89"/>
    </row>
    <row r="237" spans="1:35" ht="15" hidden="1" customHeight="1">
      <c r="A237" s="90">
        <v>41942</v>
      </c>
      <c r="B237" s="90">
        <v>42154</v>
      </c>
      <c r="C237" s="60" t="s">
        <v>2</v>
      </c>
      <c r="D237" s="61" t="str">
        <f>IFERROR(VLOOKUP(C237,ORG_LIST:ACRO,2,FALSE)," ")</f>
        <v>SCI</v>
      </c>
      <c r="E237" s="61" t="str">
        <f>IFERROR(VLOOKUP(C237,ORG_LIST:TYPEORG,3,FALSE)," ")</f>
        <v>ONG internationale</v>
      </c>
      <c r="F237" s="14" t="s">
        <v>2</v>
      </c>
      <c r="G237" s="37" t="s">
        <v>1163</v>
      </c>
      <c r="H237" s="37" t="s">
        <v>1335</v>
      </c>
      <c r="I237" s="62" t="s">
        <v>699</v>
      </c>
      <c r="J237" s="61" t="str">
        <f>INDEX(TblAdmin1[Admin1 PCODE],MATCH(I237,TblAdmin1[Admin1],0),1)</f>
        <v>CD74</v>
      </c>
      <c r="K237" s="62" t="s">
        <v>905</v>
      </c>
      <c r="L237" s="61" t="str">
        <f t="array" aca="1" ref="L237" ca="1">OFFSET(Tbl2_Name2,MATCH(K237,OFFSET(Tbl2_RegionPCODE,MATCH(J237,Tbl2_Pcode1,0),1,COUNTIF(Tbl2_Pcode1,J237),1),0)-1+MATCH(J237,Tbl2_Pcode1,0)-1,1)</f>
        <v>CD7401</v>
      </c>
      <c r="M237" s="62"/>
      <c r="N237" s="61" t="e">
        <f t="array" aca="1" ref="N237" ca="1">OFFSET(Tbl3_Name3,MATCH(M237,OFFSET(Tbl3_Admin2PCODE,MATCH(L237,Tbl3_Pcode2,0),1,COUNTIF(Tbl3_Pcode2,L237),1),0)-1+MATCH(L237,Tbl3_Pcode2,0)-1,1)</f>
        <v>#N/A</v>
      </c>
      <c r="O237" s="60"/>
      <c r="P237" s="61" t="e">
        <f t="array" aca="1" ref="P237" ca="1">OFFSET(Tbl4_Name4,MATCH(O237,OFFSET(Tbl4_Admin3PCODE,MATCH(N237,Tbl4_PCODE3,0),1,COUNTIF(Tbl4_PCODE3,N237),1),0)-1+MATCH(N237,Tbl4_PCODE3,0)-1,1)</f>
        <v>#N/A</v>
      </c>
      <c r="Q237" s="61" t="str">
        <f ca="1">IFERROR(VLOOKUP(P237,PCODE4:LATITUDE,2,FALSE),"")</f>
        <v/>
      </c>
      <c r="R237" s="61" t="str">
        <f ca="1">IFERROR(VLOOKUP(P237,PCODE4:LONGITUDE,3,FALSE),"")</f>
        <v/>
      </c>
      <c r="S237" s="62"/>
      <c r="T237" s="62"/>
      <c r="U237" s="62"/>
      <c r="V237" s="60" t="s">
        <v>38</v>
      </c>
      <c r="W237" s="61" t="str">
        <f>IFERROR(VLOOKUP(V237,ACTIVITIES:UNIT,2,FALSE)," ")</f>
        <v># de personnes</v>
      </c>
      <c r="X237" s="61"/>
      <c r="Y237" s="60"/>
      <c r="Z237" s="89">
        <v>20</v>
      </c>
      <c r="AA237" s="89">
        <v>20</v>
      </c>
      <c r="AB237" s="91"/>
      <c r="AC237" s="91"/>
      <c r="AD237" s="89">
        <f>Table1[[#This Row],[TOTAL DES BÉNÉFICIAIRES ATTEINTS]]/2</f>
        <v>10</v>
      </c>
      <c r="AE237" s="91">
        <v>10</v>
      </c>
      <c r="AF237" s="36" t="s">
        <v>1330</v>
      </c>
      <c r="AG237" s="111">
        <v>42004</v>
      </c>
      <c r="AH237" s="111">
        <v>42368</v>
      </c>
      <c r="AI237" s="89"/>
    </row>
    <row r="238" spans="1:35" ht="15" hidden="1" customHeight="1">
      <c r="A238" s="90">
        <v>41942</v>
      </c>
      <c r="B238" s="90">
        <v>42154</v>
      </c>
      <c r="C238" s="60" t="s">
        <v>2</v>
      </c>
      <c r="D238" s="61" t="str">
        <f>IFERROR(VLOOKUP(C238,ORG_LIST:ACRO,2,FALSE)," ")</f>
        <v>SCI</v>
      </c>
      <c r="E238" s="61" t="str">
        <f>IFERROR(VLOOKUP(C238,ORG_LIST:TYPEORG,3,FALSE)," ")</f>
        <v>ONG internationale</v>
      </c>
      <c r="F238" s="14" t="s">
        <v>2</v>
      </c>
      <c r="G238" s="37" t="s">
        <v>1163</v>
      </c>
      <c r="H238" s="37" t="s">
        <v>1335</v>
      </c>
      <c r="I238" s="62" t="s">
        <v>699</v>
      </c>
      <c r="J238" s="61" t="str">
        <f>INDEX(TblAdmin1[Admin1 PCODE],MATCH(I238,TblAdmin1[Admin1],0),1)</f>
        <v>CD74</v>
      </c>
      <c r="K238" s="62" t="s">
        <v>905</v>
      </c>
      <c r="L238" s="61" t="str">
        <f t="array" aca="1" ref="L238" ca="1">OFFSET(Tbl2_Name2,MATCH(K238,OFFSET(Tbl2_RegionPCODE,MATCH(J238,Tbl2_Pcode1,0),1,COUNTIF(Tbl2_Pcode1,J238),1),0)-1+MATCH(J238,Tbl2_Pcode1,0)-1,1)</f>
        <v>CD7401</v>
      </c>
      <c r="M238" s="62"/>
      <c r="N238" s="61" t="e">
        <f t="array" aca="1" ref="N238" ca="1">OFFSET(Tbl3_Name3,MATCH(M238,OFFSET(Tbl3_Admin2PCODE,MATCH(L238,Tbl3_Pcode2,0),1,COUNTIF(Tbl3_Pcode2,L238),1),0)-1+MATCH(L238,Tbl3_Pcode2,0)-1,1)</f>
        <v>#N/A</v>
      </c>
      <c r="O238" s="60"/>
      <c r="P238" s="61" t="e">
        <f t="array" aca="1" ref="P238" ca="1">OFFSET(Tbl4_Name4,MATCH(O238,OFFSET(Tbl4_Admin3PCODE,MATCH(N238,Tbl4_PCODE3,0),1,COUNTIF(Tbl4_PCODE3,N238),1),0)-1+MATCH(N238,Tbl4_PCODE3,0)-1,1)</f>
        <v>#N/A</v>
      </c>
      <c r="Q238" s="61" t="str">
        <f ca="1">IFERROR(VLOOKUP(P238,PCODE4:LATITUDE,2,FALSE),"")</f>
        <v/>
      </c>
      <c r="R238" s="61" t="str">
        <f ca="1">IFERROR(VLOOKUP(P238,PCODE4:LONGITUDE,3,FALSE),"")</f>
        <v/>
      </c>
      <c r="S238" s="62"/>
      <c r="T238" s="62"/>
      <c r="U238" s="62"/>
      <c r="V238" s="60" t="s">
        <v>38</v>
      </c>
      <c r="W238" s="61" t="str">
        <f>IFERROR(VLOOKUP(V238,ACTIVITIES:UNIT,2,FALSE)," ")</f>
        <v># de personnes</v>
      </c>
      <c r="X238" s="61"/>
      <c r="Y238" s="60"/>
      <c r="Z238" s="89">
        <v>20</v>
      </c>
      <c r="AA238" s="89">
        <v>20</v>
      </c>
      <c r="AB238" s="91"/>
      <c r="AC238" s="91"/>
      <c r="AD238" s="89">
        <f>Table1[[#This Row],[TOTAL DES BÉNÉFICIAIRES ATTEINTS]]/2</f>
        <v>10</v>
      </c>
      <c r="AE238" s="91">
        <v>10</v>
      </c>
      <c r="AF238" s="36" t="s">
        <v>1330</v>
      </c>
      <c r="AG238" s="111">
        <v>42004</v>
      </c>
      <c r="AH238" s="111">
        <v>42368</v>
      </c>
      <c r="AI238" s="89"/>
    </row>
    <row r="239" spans="1:35" ht="15" hidden="1" customHeight="1">
      <c r="A239" s="90">
        <v>41942</v>
      </c>
      <c r="B239" s="90">
        <v>42154</v>
      </c>
      <c r="C239" s="60" t="s">
        <v>2</v>
      </c>
      <c r="D239" s="61" t="str">
        <f>IFERROR(VLOOKUP(C239,ORG_LIST:ACRO,2,FALSE)," ")</f>
        <v>SCI</v>
      </c>
      <c r="E239" s="61" t="str">
        <f>IFERROR(VLOOKUP(C239,ORG_LIST:TYPEORG,3,FALSE)," ")</f>
        <v>ONG internationale</v>
      </c>
      <c r="F239" s="14" t="s">
        <v>2</v>
      </c>
      <c r="G239" s="37" t="s">
        <v>1163</v>
      </c>
      <c r="H239" s="37" t="s">
        <v>1335</v>
      </c>
      <c r="I239" s="62" t="s">
        <v>699</v>
      </c>
      <c r="J239" s="61" t="str">
        <f>INDEX(TblAdmin1[Admin1 PCODE],MATCH(I239,TblAdmin1[Admin1],0),1)</f>
        <v>CD74</v>
      </c>
      <c r="K239" s="62" t="s">
        <v>905</v>
      </c>
      <c r="L239" s="61" t="str">
        <f t="array" aca="1" ref="L239" ca="1">OFFSET(Tbl2_Name2,MATCH(K239,OFFSET(Tbl2_RegionPCODE,MATCH(J239,Tbl2_Pcode1,0),1,COUNTIF(Tbl2_Pcode1,J239),1),0)-1+MATCH(J239,Tbl2_Pcode1,0)-1,1)</f>
        <v>CD7401</v>
      </c>
      <c r="M239" s="62"/>
      <c r="N239" s="61" t="e">
        <f t="array" aca="1" ref="N239" ca="1">OFFSET(Tbl3_Name3,MATCH(M239,OFFSET(Tbl3_Admin2PCODE,MATCH(L239,Tbl3_Pcode2,0),1,COUNTIF(Tbl3_Pcode2,L239),1),0)-1+MATCH(L239,Tbl3_Pcode2,0)-1,1)</f>
        <v>#N/A</v>
      </c>
      <c r="O239" s="60"/>
      <c r="P239" s="61" t="e">
        <f t="array" aca="1" ref="P239" ca="1">OFFSET(Tbl4_Name4,MATCH(O239,OFFSET(Tbl4_Admin3PCODE,MATCH(N239,Tbl4_PCODE3,0),1,COUNTIF(Tbl4_PCODE3,N239),1),0)-1+MATCH(N239,Tbl4_PCODE3,0)-1,1)</f>
        <v>#N/A</v>
      </c>
      <c r="Q239" s="61" t="str">
        <f ca="1">IFERROR(VLOOKUP(P239,PCODE4:LATITUDE,2,FALSE),"")</f>
        <v/>
      </c>
      <c r="R239" s="61" t="str">
        <f ca="1">IFERROR(VLOOKUP(P239,PCODE4:LONGITUDE,3,FALSE),"")</f>
        <v/>
      </c>
      <c r="S239" s="62"/>
      <c r="T239" s="62"/>
      <c r="U239" s="62"/>
      <c r="V239" s="60" t="s">
        <v>38</v>
      </c>
      <c r="W239" s="61" t="str">
        <f>IFERROR(VLOOKUP(V239,ACTIVITIES:UNIT,2,FALSE)," ")</f>
        <v># de personnes</v>
      </c>
      <c r="X239" s="61"/>
      <c r="Y239" s="60"/>
      <c r="Z239" s="89">
        <v>20</v>
      </c>
      <c r="AA239" s="89">
        <v>20</v>
      </c>
      <c r="AB239" s="91"/>
      <c r="AC239" s="91"/>
      <c r="AD239" s="89">
        <f>Table1[[#This Row],[TOTAL DES BÉNÉFICIAIRES ATTEINTS]]/2</f>
        <v>10</v>
      </c>
      <c r="AE239" s="91">
        <v>10</v>
      </c>
      <c r="AF239" s="36" t="s">
        <v>1330</v>
      </c>
      <c r="AG239" s="111">
        <v>42004</v>
      </c>
      <c r="AH239" s="111">
        <v>42368</v>
      </c>
      <c r="AI239" s="89"/>
    </row>
    <row r="240" spans="1:35" ht="15" hidden="1" customHeight="1">
      <c r="A240" s="90">
        <v>41942</v>
      </c>
      <c r="B240" s="90">
        <v>42154</v>
      </c>
      <c r="C240" s="60" t="s">
        <v>2</v>
      </c>
      <c r="D240" s="61" t="str">
        <f>IFERROR(VLOOKUP(C240,ORG_LIST:ACRO,2,FALSE)," ")</f>
        <v>SCI</v>
      </c>
      <c r="E240" s="61" t="str">
        <f>IFERROR(VLOOKUP(C240,ORG_LIST:TYPEORG,3,FALSE)," ")</f>
        <v>ONG internationale</v>
      </c>
      <c r="F240" s="14" t="s">
        <v>2</v>
      </c>
      <c r="G240" s="37" t="s">
        <v>1163</v>
      </c>
      <c r="H240" s="37" t="s">
        <v>1335</v>
      </c>
      <c r="I240" s="62" t="s">
        <v>699</v>
      </c>
      <c r="J240" s="61" t="str">
        <f>INDEX(TblAdmin1[Admin1 PCODE],MATCH(I240,TblAdmin1[Admin1],0),1)</f>
        <v>CD74</v>
      </c>
      <c r="K240" s="62" t="s">
        <v>965</v>
      </c>
      <c r="L240" s="61" t="str">
        <f t="array" aca="1" ref="L240" ca="1">OFFSET(Tbl2_Name2,MATCH(K240,OFFSET(Tbl2_RegionPCODE,MATCH(J240,Tbl2_Pcode1,0),1,COUNTIF(Tbl2_Pcode1,J240),1),0)-1+MATCH(J240,Tbl2_Pcode1,0)-1,1)</f>
        <v>CD7410</v>
      </c>
      <c r="M240" s="62"/>
      <c r="N240" s="61" t="e">
        <f t="array" aca="1" ref="N240" ca="1">OFFSET(Tbl3_Name3,MATCH(M240,OFFSET(Tbl3_Admin2PCODE,MATCH(L240,Tbl3_Pcode2,0),1,COUNTIF(Tbl3_Pcode2,L240),1),0)-1+MATCH(L240,Tbl3_Pcode2,0)-1,1)</f>
        <v>#N/A</v>
      </c>
      <c r="O240" s="60"/>
      <c r="P240" s="61" t="e">
        <f t="array" aca="1" ref="P240" ca="1">OFFSET(Tbl4_Name4,MATCH(O240,OFFSET(Tbl4_Admin3PCODE,MATCH(N240,Tbl4_PCODE3,0),1,COUNTIF(Tbl4_PCODE3,N240),1),0)-1+MATCH(N240,Tbl4_PCODE3,0)-1,1)</f>
        <v>#N/A</v>
      </c>
      <c r="Q240" s="61" t="str">
        <f ca="1">IFERROR(VLOOKUP(P240,PCODE4:LATITUDE,2,FALSE),"")</f>
        <v/>
      </c>
      <c r="R240" s="61" t="str">
        <f ca="1">IFERROR(VLOOKUP(P240,PCODE4:LONGITUDE,3,FALSE),"")</f>
        <v/>
      </c>
      <c r="S240" s="62"/>
      <c r="T240" s="62"/>
      <c r="U240" s="62"/>
      <c r="V240" s="60" t="s">
        <v>38</v>
      </c>
      <c r="W240" s="61" t="str">
        <f>IFERROR(VLOOKUP(V240,ACTIVITIES:UNIT,2,FALSE)," ")</f>
        <v># de personnes</v>
      </c>
      <c r="X240" s="61"/>
      <c r="Y240" s="60"/>
      <c r="Z240" s="89">
        <v>20</v>
      </c>
      <c r="AA240" s="89">
        <v>20</v>
      </c>
      <c r="AB240" s="91"/>
      <c r="AC240" s="91"/>
      <c r="AD240" s="89">
        <f>Table1[[#This Row],[TOTAL DES BÉNÉFICIAIRES ATTEINTS]]/2</f>
        <v>10</v>
      </c>
      <c r="AE240" s="91">
        <v>10</v>
      </c>
      <c r="AF240" s="36" t="s">
        <v>1330</v>
      </c>
      <c r="AG240" s="111">
        <v>42004</v>
      </c>
      <c r="AH240" s="111">
        <v>42368</v>
      </c>
      <c r="AI240" s="89"/>
    </row>
    <row r="241" spans="1:35" ht="15" hidden="1" customHeight="1">
      <c r="A241" s="90">
        <v>41942</v>
      </c>
      <c r="B241" s="90">
        <v>42154</v>
      </c>
      <c r="C241" s="60" t="s">
        <v>2</v>
      </c>
      <c r="D241" s="61" t="str">
        <f>IFERROR(VLOOKUP(C241,ORG_LIST:ACRO,2,FALSE)," ")</f>
        <v>SCI</v>
      </c>
      <c r="E241" s="61" t="str">
        <f>IFERROR(VLOOKUP(C241,ORG_LIST:TYPEORG,3,FALSE)," ")</f>
        <v>ONG internationale</v>
      </c>
      <c r="F241" s="14" t="s">
        <v>2</v>
      </c>
      <c r="G241" s="37" t="s">
        <v>1163</v>
      </c>
      <c r="H241" s="37" t="s">
        <v>1335</v>
      </c>
      <c r="I241" s="62" t="s">
        <v>699</v>
      </c>
      <c r="J241" s="61" t="str">
        <f>INDEX(TblAdmin1[Admin1 PCODE],MATCH(I241,TblAdmin1[Admin1],0),1)</f>
        <v>CD74</v>
      </c>
      <c r="K241" s="62" t="s">
        <v>965</v>
      </c>
      <c r="L241" s="61" t="str">
        <f t="array" aca="1" ref="L241" ca="1">OFFSET(Tbl2_Name2,MATCH(K241,OFFSET(Tbl2_RegionPCODE,MATCH(J241,Tbl2_Pcode1,0),1,COUNTIF(Tbl2_Pcode1,J241),1),0)-1+MATCH(J241,Tbl2_Pcode1,0)-1,1)</f>
        <v>CD7410</v>
      </c>
      <c r="M241" s="62"/>
      <c r="N241" s="61" t="e">
        <f t="array" aca="1" ref="N241" ca="1">OFFSET(Tbl3_Name3,MATCH(M241,OFFSET(Tbl3_Admin2PCODE,MATCH(L241,Tbl3_Pcode2,0),1,COUNTIF(Tbl3_Pcode2,L241),1),0)-1+MATCH(L241,Tbl3_Pcode2,0)-1,1)</f>
        <v>#N/A</v>
      </c>
      <c r="O241" s="60"/>
      <c r="P241" s="61" t="e">
        <f t="array" aca="1" ref="P241" ca="1">OFFSET(Tbl4_Name4,MATCH(O241,OFFSET(Tbl4_Admin3PCODE,MATCH(N241,Tbl4_PCODE3,0),1,COUNTIF(Tbl4_PCODE3,N241),1),0)-1+MATCH(N241,Tbl4_PCODE3,0)-1,1)</f>
        <v>#N/A</v>
      </c>
      <c r="Q241" s="61" t="str">
        <f ca="1">IFERROR(VLOOKUP(P241,PCODE4:LATITUDE,2,FALSE),"")</f>
        <v/>
      </c>
      <c r="R241" s="61" t="str">
        <f ca="1">IFERROR(VLOOKUP(P241,PCODE4:LONGITUDE,3,FALSE),"")</f>
        <v/>
      </c>
      <c r="S241" s="62"/>
      <c r="T241" s="62"/>
      <c r="U241" s="62"/>
      <c r="V241" s="60" t="s">
        <v>38</v>
      </c>
      <c r="W241" s="61" t="str">
        <f>IFERROR(VLOOKUP(V241,ACTIVITIES:UNIT,2,FALSE)," ")</f>
        <v># de personnes</v>
      </c>
      <c r="X241" s="61"/>
      <c r="Y241" s="60"/>
      <c r="Z241" s="89">
        <v>20</v>
      </c>
      <c r="AA241" s="89">
        <v>20</v>
      </c>
      <c r="AB241" s="91"/>
      <c r="AC241" s="91"/>
      <c r="AD241" s="89">
        <f>Table1[[#This Row],[TOTAL DES BÉNÉFICIAIRES ATTEINTS]]/2</f>
        <v>10</v>
      </c>
      <c r="AE241" s="91">
        <v>10</v>
      </c>
      <c r="AF241" s="36" t="s">
        <v>1330</v>
      </c>
      <c r="AG241" s="111">
        <v>42004</v>
      </c>
      <c r="AH241" s="111">
        <v>42368</v>
      </c>
      <c r="AI241" s="89"/>
    </row>
    <row r="242" spans="1:35" ht="15" hidden="1" customHeight="1">
      <c r="A242" s="90">
        <v>41942</v>
      </c>
      <c r="B242" s="90">
        <v>42154</v>
      </c>
      <c r="C242" s="60" t="s">
        <v>2</v>
      </c>
      <c r="D242" s="61" t="str">
        <f>IFERROR(VLOOKUP(C242,ORG_LIST:ACRO,2,FALSE)," ")</f>
        <v>SCI</v>
      </c>
      <c r="E242" s="61" t="str">
        <f>IFERROR(VLOOKUP(C242,ORG_LIST:TYPEORG,3,FALSE)," ")</f>
        <v>ONG internationale</v>
      </c>
      <c r="F242" s="14" t="s">
        <v>2</v>
      </c>
      <c r="G242" s="37" t="s">
        <v>1163</v>
      </c>
      <c r="H242" s="37" t="s">
        <v>1335</v>
      </c>
      <c r="I242" s="62" t="s">
        <v>699</v>
      </c>
      <c r="J242" s="61" t="str">
        <f>INDEX(TblAdmin1[Admin1 PCODE],MATCH(I242,TblAdmin1[Admin1],0),1)</f>
        <v>CD74</v>
      </c>
      <c r="K242" s="62" t="s">
        <v>965</v>
      </c>
      <c r="L242" s="61" t="str">
        <f t="array" aca="1" ref="L242" ca="1">OFFSET(Tbl2_Name2,MATCH(K242,OFFSET(Tbl2_RegionPCODE,MATCH(J242,Tbl2_Pcode1,0),1,COUNTIF(Tbl2_Pcode1,J242),1),0)-1+MATCH(J242,Tbl2_Pcode1,0)-1,1)</f>
        <v>CD7410</v>
      </c>
      <c r="M242" s="62"/>
      <c r="N242" s="61" t="e">
        <f t="array" aca="1" ref="N242" ca="1">OFFSET(Tbl3_Name3,MATCH(M242,OFFSET(Tbl3_Admin2PCODE,MATCH(L242,Tbl3_Pcode2,0),1,COUNTIF(Tbl3_Pcode2,L242),1),0)-1+MATCH(L242,Tbl3_Pcode2,0)-1,1)</f>
        <v>#N/A</v>
      </c>
      <c r="O242" s="60"/>
      <c r="P242" s="61" t="e">
        <f t="array" aca="1" ref="P242" ca="1">OFFSET(Tbl4_Name4,MATCH(O242,OFFSET(Tbl4_Admin3PCODE,MATCH(N242,Tbl4_PCODE3,0),1,COUNTIF(Tbl4_PCODE3,N242),1),0)-1+MATCH(N242,Tbl4_PCODE3,0)-1,1)</f>
        <v>#N/A</v>
      </c>
      <c r="Q242" s="61" t="str">
        <f ca="1">IFERROR(VLOOKUP(P242,PCODE4:LATITUDE,2,FALSE),"")</f>
        <v/>
      </c>
      <c r="R242" s="61" t="str">
        <f ca="1">IFERROR(VLOOKUP(P242,PCODE4:LONGITUDE,3,FALSE),"")</f>
        <v/>
      </c>
      <c r="S242" s="62"/>
      <c r="T242" s="62"/>
      <c r="U242" s="62"/>
      <c r="V242" s="60" t="s">
        <v>38</v>
      </c>
      <c r="W242" s="61" t="str">
        <f>IFERROR(VLOOKUP(V242,ACTIVITIES:UNIT,2,FALSE)," ")</f>
        <v># de personnes</v>
      </c>
      <c r="X242" s="61"/>
      <c r="Y242" s="60"/>
      <c r="Z242" s="89">
        <v>20</v>
      </c>
      <c r="AA242" s="89">
        <v>20</v>
      </c>
      <c r="AB242" s="91"/>
      <c r="AC242" s="91"/>
      <c r="AD242" s="89">
        <f>Table1[[#This Row],[TOTAL DES BÉNÉFICIAIRES ATTEINTS]]/2</f>
        <v>10</v>
      </c>
      <c r="AE242" s="91">
        <v>10</v>
      </c>
      <c r="AF242" s="36" t="s">
        <v>1330</v>
      </c>
      <c r="AG242" s="111">
        <v>42004</v>
      </c>
      <c r="AH242" s="111">
        <v>42368</v>
      </c>
      <c r="AI242" s="89"/>
    </row>
    <row r="243" spans="1:35" ht="15" hidden="1" customHeight="1">
      <c r="A243" s="90">
        <v>41942</v>
      </c>
      <c r="B243" s="90">
        <v>42154</v>
      </c>
      <c r="C243" s="60" t="s">
        <v>2</v>
      </c>
      <c r="D243" s="61" t="str">
        <f>IFERROR(VLOOKUP(C243,ORG_LIST:ACRO,2,FALSE)," ")</f>
        <v>SCI</v>
      </c>
      <c r="E243" s="61" t="str">
        <f>IFERROR(VLOOKUP(C243,ORG_LIST:TYPEORG,3,FALSE)," ")</f>
        <v>ONG internationale</v>
      </c>
      <c r="F243" s="14" t="s">
        <v>2</v>
      </c>
      <c r="G243" s="37" t="s">
        <v>1163</v>
      </c>
      <c r="H243" s="37" t="s">
        <v>1335</v>
      </c>
      <c r="I243" s="62" t="s">
        <v>699</v>
      </c>
      <c r="J243" s="61" t="str">
        <f>INDEX(TblAdmin1[Admin1 PCODE],MATCH(I243,TblAdmin1[Admin1],0),1)</f>
        <v>CD74</v>
      </c>
      <c r="K243" s="62" t="s">
        <v>965</v>
      </c>
      <c r="L243" s="61" t="str">
        <f t="array" aca="1" ref="L243" ca="1">OFFSET(Tbl2_Name2,MATCH(K243,OFFSET(Tbl2_RegionPCODE,MATCH(J243,Tbl2_Pcode1,0),1,COUNTIF(Tbl2_Pcode1,J243),1),0)-1+MATCH(J243,Tbl2_Pcode1,0)-1,1)</f>
        <v>CD7410</v>
      </c>
      <c r="M243" s="62"/>
      <c r="N243" s="61" t="e">
        <f t="array" aca="1" ref="N243" ca="1">OFFSET(Tbl3_Name3,MATCH(M243,OFFSET(Tbl3_Admin2PCODE,MATCH(L243,Tbl3_Pcode2,0),1,COUNTIF(Tbl3_Pcode2,L243),1),0)-1+MATCH(L243,Tbl3_Pcode2,0)-1,1)</f>
        <v>#N/A</v>
      </c>
      <c r="O243" s="60"/>
      <c r="P243" s="61" t="e">
        <f t="array" aca="1" ref="P243" ca="1">OFFSET(Tbl4_Name4,MATCH(O243,OFFSET(Tbl4_Admin3PCODE,MATCH(N243,Tbl4_PCODE3,0),1,COUNTIF(Tbl4_PCODE3,N243),1),0)-1+MATCH(N243,Tbl4_PCODE3,0)-1,1)</f>
        <v>#N/A</v>
      </c>
      <c r="Q243" s="61" t="str">
        <f ca="1">IFERROR(VLOOKUP(P243,PCODE4:LATITUDE,2,FALSE),"")</f>
        <v/>
      </c>
      <c r="R243" s="61" t="str">
        <f ca="1">IFERROR(VLOOKUP(P243,PCODE4:LONGITUDE,3,FALSE),"")</f>
        <v/>
      </c>
      <c r="S243" s="62"/>
      <c r="T243" s="62"/>
      <c r="U243" s="62"/>
      <c r="V243" s="60" t="s">
        <v>38</v>
      </c>
      <c r="W243" s="61" t="str">
        <f>IFERROR(VLOOKUP(V243,ACTIVITIES:UNIT,2,FALSE)," ")</f>
        <v># de personnes</v>
      </c>
      <c r="X243" s="61"/>
      <c r="Y243" s="60"/>
      <c r="Z243" s="89">
        <v>20</v>
      </c>
      <c r="AA243" s="89">
        <v>20</v>
      </c>
      <c r="AB243" s="91"/>
      <c r="AC243" s="91"/>
      <c r="AD243" s="89">
        <f>Table1[[#This Row],[TOTAL DES BÉNÉFICIAIRES ATTEINTS]]/2</f>
        <v>10</v>
      </c>
      <c r="AE243" s="91">
        <v>10</v>
      </c>
      <c r="AF243" s="36" t="s">
        <v>1330</v>
      </c>
      <c r="AG243" s="111">
        <v>42004</v>
      </c>
      <c r="AH243" s="111">
        <v>42368</v>
      </c>
      <c r="AI243" s="89"/>
    </row>
    <row r="244" spans="1:35" ht="15" hidden="1" customHeight="1">
      <c r="A244" s="90">
        <v>41942</v>
      </c>
      <c r="B244" s="90">
        <v>42154</v>
      </c>
      <c r="C244" s="60" t="s">
        <v>2</v>
      </c>
      <c r="D244" s="61" t="str">
        <f>IFERROR(VLOOKUP(C244,ORG_LIST:ACRO,2,FALSE)," ")</f>
        <v>SCI</v>
      </c>
      <c r="E244" s="61" t="str">
        <f>IFERROR(VLOOKUP(C244,ORG_LIST:TYPEORG,3,FALSE)," ")</f>
        <v>ONG internationale</v>
      </c>
      <c r="F244" s="14" t="s">
        <v>2</v>
      </c>
      <c r="G244" s="37" t="s">
        <v>1163</v>
      </c>
      <c r="H244" s="37" t="s">
        <v>1335</v>
      </c>
      <c r="I244" s="62" t="s">
        <v>699</v>
      </c>
      <c r="J244" s="61" t="str">
        <f>INDEX(TblAdmin1[Admin1 PCODE],MATCH(I244,TblAdmin1[Admin1],0),1)</f>
        <v>CD74</v>
      </c>
      <c r="K244" s="62" t="s">
        <v>965</v>
      </c>
      <c r="L244" s="61" t="str">
        <f t="array" aca="1" ref="L244" ca="1">OFFSET(Tbl2_Name2,MATCH(K244,OFFSET(Tbl2_RegionPCODE,MATCH(J244,Tbl2_Pcode1,0),1,COUNTIF(Tbl2_Pcode1,J244),1),0)-1+MATCH(J244,Tbl2_Pcode1,0)-1,1)</f>
        <v>CD7410</v>
      </c>
      <c r="M244" s="62"/>
      <c r="N244" s="61" t="e">
        <f t="array" aca="1" ref="N244" ca="1">OFFSET(Tbl3_Name3,MATCH(M244,OFFSET(Tbl3_Admin2PCODE,MATCH(L244,Tbl3_Pcode2,0),1,COUNTIF(Tbl3_Pcode2,L244),1),0)-1+MATCH(L244,Tbl3_Pcode2,0)-1,1)</f>
        <v>#N/A</v>
      </c>
      <c r="O244" s="60"/>
      <c r="P244" s="61" t="e">
        <f t="array" aca="1" ref="P244" ca="1">OFFSET(Tbl4_Name4,MATCH(O244,OFFSET(Tbl4_Admin3PCODE,MATCH(N244,Tbl4_PCODE3,0),1,COUNTIF(Tbl4_PCODE3,N244),1),0)-1+MATCH(N244,Tbl4_PCODE3,0)-1,1)</f>
        <v>#N/A</v>
      </c>
      <c r="Q244" s="61" t="str">
        <f ca="1">IFERROR(VLOOKUP(P244,PCODE4:LATITUDE,2,FALSE),"")</f>
        <v/>
      </c>
      <c r="R244" s="61" t="str">
        <f ca="1">IFERROR(VLOOKUP(P244,PCODE4:LONGITUDE,3,FALSE),"")</f>
        <v/>
      </c>
      <c r="S244" s="62"/>
      <c r="T244" s="62"/>
      <c r="U244" s="62"/>
      <c r="V244" s="60" t="s">
        <v>38</v>
      </c>
      <c r="W244" s="61" t="str">
        <f>IFERROR(VLOOKUP(V244,ACTIVITIES:UNIT,2,FALSE)," ")</f>
        <v># de personnes</v>
      </c>
      <c r="X244" s="61"/>
      <c r="Y244" s="60"/>
      <c r="Z244" s="89">
        <v>20</v>
      </c>
      <c r="AA244" s="89">
        <v>20</v>
      </c>
      <c r="AB244" s="91"/>
      <c r="AC244" s="91"/>
      <c r="AD244" s="89">
        <f>Table1[[#This Row],[TOTAL DES BÉNÉFICIAIRES ATTEINTS]]/2</f>
        <v>10</v>
      </c>
      <c r="AE244" s="91">
        <v>10</v>
      </c>
      <c r="AF244" s="36" t="s">
        <v>1330</v>
      </c>
      <c r="AG244" s="111">
        <v>42004</v>
      </c>
      <c r="AH244" s="111">
        <v>42368</v>
      </c>
      <c r="AI244" s="89"/>
    </row>
    <row r="245" spans="1:35" ht="15" hidden="1" customHeight="1">
      <c r="A245" s="90">
        <v>41942</v>
      </c>
      <c r="B245" s="90">
        <v>42154</v>
      </c>
      <c r="C245" s="60" t="s">
        <v>2</v>
      </c>
      <c r="D245" s="61" t="str">
        <f>IFERROR(VLOOKUP(C245,ORG_LIST:ACRO,2,FALSE)," ")</f>
        <v>SCI</v>
      </c>
      <c r="E245" s="61" t="str">
        <f>IFERROR(VLOOKUP(C245,ORG_LIST:TYPEORG,3,FALSE)," ")</f>
        <v>ONG internationale</v>
      </c>
      <c r="F245" s="14" t="s">
        <v>2</v>
      </c>
      <c r="G245" s="37" t="s">
        <v>1163</v>
      </c>
      <c r="H245" s="37" t="s">
        <v>1335</v>
      </c>
      <c r="I245" s="62" t="s">
        <v>699</v>
      </c>
      <c r="J245" s="61" t="str">
        <f>INDEX(TblAdmin1[Admin1 PCODE],MATCH(I245,TblAdmin1[Admin1],0),1)</f>
        <v>CD74</v>
      </c>
      <c r="K245" s="62" t="s">
        <v>965</v>
      </c>
      <c r="L245" s="61" t="str">
        <f t="array" aca="1" ref="L245" ca="1">OFFSET(Tbl2_Name2,MATCH(K245,OFFSET(Tbl2_RegionPCODE,MATCH(J245,Tbl2_Pcode1,0),1,COUNTIF(Tbl2_Pcode1,J245),1),0)-1+MATCH(J245,Tbl2_Pcode1,0)-1,1)</f>
        <v>CD7410</v>
      </c>
      <c r="M245" s="62"/>
      <c r="N245" s="61" t="e">
        <f t="array" aca="1" ref="N245" ca="1">OFFSET(Tbl3_Name3,MATCH(M245,OFFSET(Tbl3_Admin2PCODE,MATCH(L245,Tbl3_Pcode2,0),1,COUNTIF(Tbl3_Pcode2,L245),1),0)-1+MATCH(L245,Tbl3_Pcode2,0)-1,1)</f>
        <v>#N/A</v>
      </c>
      <c r="O245" s="60"/>
      <c r="P245" s="61" t="e">
        <f t="array" aca="1" ref="P245" ca="1">OFFSET(Tbl4_Name4,MATCH(O245,OFFSET(Tbl4_Admin3PCODE,MATCH(N245,Tbl4_PCODE3,0),1,COUNTIF(Tbl4_PCODE3,N245),1),0)-1+MATCH(N245,Tbl4_PCODE3,0)-1,1)</f>
        <v>#N/A</v>
      </c>
      <c r="Q245" s="61" t="str">
        <f ca="1">IFERROR(VLOOKUP(P245,PCODE4:LATITUDE,2,FALSE),"")</f>
        <v/>
      </c>
      <c r="R245" s="61" t="str">
        <f ca="1">IFERROR(VLOOKUP(P245,PCODE4:LONGITUDE,3,FALSE),"")</f>
        <v/>
      </c>
      <c r="S245" s="62"/>
      <c r="T245" s="62"/>
      <c r="U245" s="62"/>
      <c r="V245" s="60" t="s">
        <v>38</v>
      </c>
      <c r="W245" s="61" t="str">
        <f>IFERROR(VLOOKUP(V245,ACTIVITIES:UNIT,2,FALSE)," ")</f>
        <v># de personnes</v>
      </c>
      <c r="X245" s="61"/>
      <c r="Y245" s="60"/>
      <c r="Z245" s="89">
        <v>20</v>
      </c>
      <c r="AA245" s="89">
        <v>20</v>
      </c>
      <c r="AB245" s="91"/>
      <c r="AC245" s="91"/>
      <c r="AD245" s="89">
        <f>Table1[[#This Row],[TOTAL DES BÉNÉFICIAIRES ATTEINTS]]/2</f>
        <v>10</v>
      </c>
      <c r="AE245" s="91">
        <v>10</v>
      </c>
      <c r="AF245" s="36" t="s">
        <v>1330</v>
      </c>
      <c r="AG245" s="111">
        <v>42004</v>
      </c>
      <c r="AH245" s="111">
        <v>42368</v>
      </c>
      <c r="AI245" s="89"/>
    </row>
    <row r="246" spans="1:35" ht="15" hidden="1" customHeight="1">
      <c r="A246" s="90">
        <v>41942</v>
      </c>
      <c r="B246" s="90">
        <v>42154</v>
      </c>
      <c r="C246" s="60" t="s">
        <v>2</v>
      </c>
      <c r="D246" s="61" t="str">
        <f>IFERROR(VLOOKUP(C246,ORG_LIST:ACRO,2,FALSE)," ")</f>
        <v>SCI</v>
      </c>
      <c r="E246" s="61" t="str">
        <f>IFERROR(VLOOKUP(C246,ORG_LIST:TYPEORG,3,FALSE)," ")</f>
        <v>ONG internationale</v>
      </c>
      <c r="F246" s="14" t="s">
        <v>2</v>
      </c>
      <c r="G246" s="37" t="s">
        <v>1163</v>
      </c>
      <c r="H246" s="37" t="s">
        <v>1335</v>
      </c>
      <c r="I246" s="62" t="s">
        <v>699</v>
      </c>
      <c r="J246" s="61" t="str">
        <f>INDEX(TblAdmin1[Admin1 PCODE],MATCH(I246,TblAdmin1[Admin1],0),1)</f>
        <v>CD74</v>
      </c>
      <c r="K246" s="62" t="s">
        <v>965</v>
      </c>
      <c r="L246" s="61" t="str">
        <f t="array" aca="1" ref="L246" ca="1">OFFSET(Tbl2_Name2,MATCH(K246,OFFSET(Tbl2_RegionPCODE,MATCH(J246,Tbl2_Pcode1,0),1,COUNTIF(Tbl2_Pcode1,J246),1),0)-1+MATCH(J246,Tbl2_Pcode1,0)-1,1)</f>
        <v>CD7410</v>
      </c>
      <c r="M246" s="62"/>
      <c r="N246" s="61" t="e">
        <f t="array" aca="1" ref="N246" ca="1">OFFSET(Tbl3_Name3,MATCH(M246,OFFSET(Tbl3_Admin2PCODE,MATCH(L246,Tbl3_Pcode2,0),1,COUNTIF(Tbl3_Pcode2,L246),1),0)-1+MATCH(L246,Tbl3_Pcode2,0)-1,1)</f>
        <v>#N/A</v>
      </c>
      <c r="O246" s="60"/>
      <c r="P246" s="61" t="e">
        <f t="array" aca="1" ref="P246" ca="1">OFFSET(Tbl4_Name4,MATCH(O246,OFFSET(Tbl4_Admin3PCODE,MATCH(N246,Tbl4_PCODE3,0),1,COUNTIF(Tbl4_PCODE3,N246),1),0)-1+MATCH(N246,Tbl4_PCODE3,0)-1,1)</f>
        <v>#N/A</v>
      </c>
      <c r="Q246" s="61" t="str">
        <f ca="1">IFERROR(VLOOKUP(P246,PCODE4:LATITUDE,2,FALSE),"")</f>
        <v/>
      </c>
      <c r="R246" s="61" t="str">
        <f ca="1">IFERROR(VLOOKUP(P246,PCODE4:LONGITUDE,3,FALSE),"")</f>
        <v/>
      </c>
      <c r="S246" s="62"/>
      <c r="T246" s="62"/>
      <c r="U246" s="62"/>
      <c r="V246" s="60" t="s">
        <v>38</v>
      </c>
      <c r="W246" s="61" t="str">
        <f>IFERROR(VLOOKUP(V246,ACTIVITIES:UNIT,2,FALSE)," ")</f>
        <v># de personnes</v>
      </c>
      <c r="X246" s="61"/>
      <c r="Y246" s="60"/>
      <c r="Z246" s="89">
        <v>20</v>
      </c>
      <c r="AA246" s="89">
        <v>20</v>
      </c>
      <c r="AB246" s="91"/>
      <c r="AC246" s="91"/>
      <c r="AD246" s="89">
        <f>Table1[[#This Row],[TOTAL DES BÉNÉFICIAIRES ATTEINTS]]/2</f>
        <v>10</v>
      </c>
      <c r="AE246" s="91">
        <v>10</v>
      </c>
      <c r="AF246" s="36" t="s">
        <v>1330</v>
      </c>
      <c r="AG246" s="111">
        <v>42004</v>
      </c>
      <c r="AH246" s="111">
        <v>42368</v>
      </c>
      <c r="AI246" s="89"/>
    </row>
    <row r="247" spans="1:35" ht="15" hidden="1" customHeight="1">
      <c r="A247" s="90">
        <v>41942</v>
      </c>
      <c r="B247" s="90">
        <v>42154</v>
      </c>
      <c r="C247" s="60" t="s">
        <v>2</v>
      </c>
      <c r="D247" s="61" t="str">
        <f>IFERROR(VLOOKUP(C247,ORG_LIST:ACRO,2,FALSE)," ")</f>
        <v>SCI</v>
      </c>
      <c r="E247" s="61" t="str">
        <f>IFERROR(VLOOKUP(C247,ORG_LIST:TYPEORG,3,FALSE)," ")</f>
        <v>ONG internationale</v>
      </c>
      <c r="F247" s="14" t="s">
        <v>2</v>
      </c>
      <c r="G247" s="37" t="s">
        <v>1163</v>
      </c>
      <c r="H247" s="37" t="s">
        <v>1335</v>
      </c>
      <c r="I247" s="62" t="s">
        <v>699</v>
      </c>
      <c r="J247" s="61" t="str">
        <f>INDEX(TblAdmin1[Admin1 PCODE],MATCH(I247,TblAdmin1[Admin1],0),1)</f>
        <v>CD74</v>
      </c>
      <c r="K247" s="62" t="s">
        <v>965</v>
      </c>
      <c r="L247" s="61" t="str">
        <f t="array" aca="1" ref="L247" ca="1">OFFSET(Tbl2_Name2,MATCH(K247,OFFSET(Tbl2_RegionPCODE,MATCH(J247,Tbl2_Pcode1,0),1,COUNTIF(Tbl2_Pcode1,J247),1),0)-1+MATCH(J247,Tbl2_Pcode1,0)-1,1)</f>
        <v>CD7410</v>
      </c>
      <c r="M247" s="62"/>
      <c r="N247" s="61" t="e">
        <f t="array" aca="1" ref="N247" ca="1">OFFSET(Tbl3_Name3,MATCH(M247,OFFSET(Tbl3_Admin2PCODE,MATCH(L247,Tbl3_Pcode2,0),1,COUNTIF(Tbl3_Pcode2,L247),1),0)-1+MATCH(L247,Tbl3_Pcode2,0)-1,1)</f>
        <v>#N/A</v>
      </c>
      <c r="O247" s="60"/>
      <c r="P247" s="61" t="e">
        <f t="array" aca="1" ref="P247" ca="1">OFFSET(Tbl4_Name4,MATCH(O247,OFFSET(Tbl4_Admin3PCODE,MATCH(N247,Tbl4_PCODE3,0),1,COUNTIF(Tbl4_PCODE3,N247),1),0)-1+MATCH(N247,Tbl4_PCODE3,0)-1,1)</f>
        <v>#N/A</v>
      </c>
      <c r="Q247" s="61" t="str">
        <f ca="1">IFERROR(VLOOKUP(P247,PCODE4:LATITUDE,2,FALSE),"")</f>
        <v/>
      </c>
      <c r="R247" s="61" t="str">
        <f ca="1">IFERROR(VLOOKUP(P247,PCODE4:LONGITUDE,3,FALSE),"")</f>
        <v/>
      </c>
      <c r="S247" s="62"/>
      <c r="T247" s="62"/>
      <c r="U247" s="62"/>
      <c r="V247" s="60" t="s">
        <v>38</v>
      </c>
      <c r="W247" s="61" t="str">
        <f>IFERROR(VLOOKUP(V247,ACTIVITIES:UNIT,2,FALSE)," ")</f>
        <v># de personnes</v>
      </c>
      <c r="X247" s="61"/>
      <c r="Y247" s="60"/>
      <c r="Z247" s="89">
        <v>20</v>
      </c>
      <c r="AA247" s="89">
        <v>20</v>
      </c>
      <c r="AB247" s="91"/>
      <c r="AC247" s="91"/>
      <c r="AD247" s="89">
        <f>Table1[[#This Row],[TOTAL DES BÉNÉFICIAIRES ATTEINTS]]/2</f>
        <v>10</v>
      </c>
      <c r="AE247" s="91">
        <v>10</v>
      </c>
      <c r="AF247" s="36" t="s">
        <v>1330</v>
      </c>
      <c r="AG247" s="111">
        <v>42004</v>
      </c>
      <c r="AH247" s="111">
        <v>42368</v>
      </c>
      <c r="AI247" s="89"/>
    </row>
    <row r="248" spans="1:35" ht="15" hidden="1" customHeight="1">
      <c r="A248" s="90">
        <v>41942</v>
      </c>
      <c r="B248" s="90">
        <v>42154</v>
      </c>
      <c r="C248" s="36" t="s">
        <v>1225</v>
      </c>
      <c r="D248" s="61" t="str">
        <f>IFERROR(VLOOKUP(C248,ORG_LIST:ACRO,2,FALSE)," ")</f>
        <v>NRC</v>
      </c>
      <c r="E248" s="61" t="str">
        <f>IFERROR(VLOOKUP(C248,ORG_LIST:TYPEORG,3,FALSE)," ")</f>
        <v>ONG internationale</v>
      </c>
      <c r="F248" s="36" t="s">
        <v>1225</v>
      </c>
      <c r="G248" s="36" t="s">
        <v>1225</v>
      </c>
      <c r="H248" s="37" t="s">
        <v>1323</v>
      </c>
      <c r="I248" s="62" t="s">
        <v>697</v>
      </c>
      <c r="J248" s="61" t="str">
        <f>INDEX(TblAdmin1[Admin1 PCODE],MATCH(I248,TblAdmin1[Admin1],0),1)</f>
        <v>CD62</v>
      </c>
      <c r="K248" s="62" t="s">
        <v>802</v>
      </c>
      <c r="L248" s="61" t="str">
        <f t="array" aca="1" ref="L248" ca="1">OFFSET(Tbl2_Name2,MATCH(K248,OFFSET(Tbl2_RegionPCODE,MATCH(J248,Tbl2_Pcode1,0),1,COUNTIF(Tbl2_Pcode1,J248),1),0)-1+MATCH(J248,Tbl2_Pcode1,0)-1,1)</f>
        <v>CD6205</v>
      </c>
      <c r="M248" s="62"/>
      <c r="N248" s="61" t="e">
        <f t="array" aca="1" ref="N248" ca="1">OFFSET(Tbl3_Name3,MATCH(M248,OFFSET(Tbl3_Admin2PCODE,MATCH(L248,Tbl3_Pcode2,0),1,COUNTIF(Tbl3_Pcode2,L248),1),0)-1+MATCH(L248,Tbl3_Pcode2,0)-1,1)</f>
        <v>#N/A</v>
      </c>
      <c r="O248" s="60"/>
      <c r="P248" s="61" t="e">
        <f t="array" aca="1" ref="P248" ca="1">OFFSET(Tbl4_Name4,MATCH(O248,OFFSET(Tbl4_Admin3PCODE,MATCH(N248,Tbl4_PCODE3,0),1,COUNTIF(Tbl4_PCODE3,N248),1),0)-1+MATCH(N248,Tbl4_PCODE3,0)-1,1)</f>
        <v>#N/A</v>
      </c>
      <c r="Q248" s="61" t="str">
        <f ca="1">IFERROR(VLOOKUP(P248,PCODE4:LATITUDE,2,FALSE),"")</f>
        <v/>
      </c>
      <c r="R248" s="61" t="str">
        <f ca="1">IFERROR(VLOOKUP(P248,PCODE4:LONGITUDE,3,FALSE),"")</f>
        <v/>
      </c>
      <c r="S248" s="62"/>
      <c r="T248" s="62"/>
      <c r="U248" s="62"/>
      <c r="V248" s="36" t="s">
        <v>38</v>
      </c>
      <c r="W248" s="61" t="str">
        <f>IFERROR(VLOOKUP(V248,ACTIVITIES:UNIT,2,FALSE)," ")</f>
        <v># de personnes</v>
      </c>
      <c r="X248" s="61"/>
      <c r="Y248" s="60"/>
      <c r="Z248" s="89">
        <v>20</v>
      </c>
      <c r="AA248" s="89">
        <v>20</v>
      </c>
      <c r="AB248" s="91"/>
      <c r="AC248" s="91"/>
      <c r="AD248" s="89">
        <f>Table1[[#This Row],[TOTAL DES BÉNÉFICIAIRES ATTEINTS]]/2</f>
        <v>10</v>
      </c>
      <c r="AE248" s="91">
        <v>10</v>
      </c>
      <c r="AF248" s="36" t="s">
        <v>1330</v>
      </c>
      <c r="AG248" s="106">
        <v>42018</v>
      </c>
      <c r="AH248" s="106">
        <v>42184</v>
      </c>
      <c r="AI248" s="89"/>
    </row>
    <row r="249" spans="1:35" ht="15" hidden="1" customHeight="1">
      <c r="A249" s="90">
        <v>41942</v>
      </c>
      <c r="B249" s="90">
        <v>42154</v>
      </c>
      <c r="C249" s="36" t="s">
        <v>1225</v>
      </c>
      <c r="D249" s="61" t="str">
        <f>IFERROR(VLOOKUP(C249,ORG_LIST:ACRO,2,FALSE)," ")</f>
        <v>NRC</v>
      </c>
      <c r="E249" s="61" t="str">
        <f>IFERROR(VLOOKUP(C249,ORG_LIST:TYPEORG,3,FALSE)," ")</f>
        <v>ONG internationale</v>
      </c>
      <c r="F249" s="36" t="s">
        <v>1225</v>
      </c>
      <c r="G249" s="36" t="s">
        <v>1225</v>
      </c>
      <c r="H249" s="37" t="s">
        <v>1323</v>
      </c>
      <c r="I249" s="62" t="s">
        <v>697</v>
      </c>
      <c r="J249" s="61" t="str">
        <f>INDEX(TblAdmin1[Admin1 PCODE],MATCH(I249,TblAdmin1[Admin1],0),1)</f>
        <v>CD62</v>
      </c>
      <c r="K249" s="62" t="s">
        <v>778</v>
      </c>
      <c r="L249" s="61" t="str">
        <f t="array" aca="1" ref="L249" ca="1">OFFSET(Tbl2_Name2,MATCH(K249,OFFSET(Tbl2_RegionPCODE,MATCH(J249,Tbl2_Pcode1,0),1,COUNTIF(Tbl2_Pcode1,J249),1),0)-1+MATCH(J249,Tbl2_Pcode1,0)-1,1)</f>
        <v>CD6201</v>
      </c>
      <c r="M249" s="62"/>
      <c r="N249" s="61" t="e">
        <f t="array" aca="1" ref="N249" ca="1">OFFSET(Tbl3_Name3,MATCH(M249,OFFSET(Tbl3_Admin2PCODE,MATCH(L249,Tbl3_Pcode2,0),1,COUNTIF(Tbl3_Pcode2,L249),1),0)-1+MATCH(L249,Tbl3_Pcode2,0)-1,1)</f>
        <v>#N/A</v>
      </c>
      <c r="O249" s="60"/>
      <c r="P249" s="61" t="e">
        <f t="array" aca="1" ref="P249" ca="1">OFFSET(Tbl4_Name4,MATCH(O249,OFFSET(Tbl4_Admin3PCODE,MATCH(N249,Tbl4_PCODE3,0),1,COUNTIF(Tbl4_PCODE3,N249),1),0)-1+MATCH(N249,Tbl4_PCODE3,0)-1,1)</f>
        <v>#N/A</v>
      </c>
      <c r="Q249" s="61" t="str">
        <f ca="1">IFERROR(VLOOKUP(P249,PCODE4:LATITUDE,2,FALSE),"")</f>
        <v/>
      </c>
      <c r="R249" s="61" t="str">
        <f ca="1">IFERROR(VLOOKUP(P249,PCODE4:LONGITUDE,3,FALSE),"")</f>
        <v/>
      </c>
      <c r="S249" s="62"/>
      <c r="T249" s="62"/>
      <c r="U249" s="62"/>
      <c r="V249" s="36" t="s">
        <v>38</v>
      </c>
      <c r="W249" s="61" t="str">
        <f>IFERROR(VLOOKUP(V249,ACTIVITIES:UNIT,2,FALSE)," ")</f>
        <v># de personnes</v>
      </c>
      <c r="X249" s="61"/>
      <c r="Y249" s="60"/>
      <c r="Z249" s="89">
        <v>20</v>
      </c>
      <c r="AA249" s="89">
        <v>20</v>
      </c>
      <c r="AB249" s="91"/>
      <c r="AC249" s="91"/>
      <c r="AD249" s="89">
        <f>Table1[[#This Row],[TOTAL DES BÉNÉFICIAIRES ATTEINTS]]/2</f>
        <v>10</v>
      </c>
      <c r="AE249" s="91">
        <v>10</v>
      </c>
      <c r="AF249" s="36" t="s">
        <v>1330</v>
      </c>
      <c r="AG249" s="106">
        <v>42018</v>
      </c>
      <c r="AH249" s="106">
        <v>42184</v>
      </c>
      <c r="AI249" s="89"/>
    </row>
    <row r="250" spans="1:35" ht="15" hidden="1" customHeight="1">
      <c r="A250" s="90">
        <v>41942</v>
      </c>
      <c r="B250" s="90">
        <v>42154</v>
      </c>
      <c r="C250" s="36" t="s">
        <v>1225</v>
      </c>
      <c r="D250" s="61" t="str">
        <f>IFERROR(VLOOKUP(C250,ORG_LIST:ACRO,2,FALSE)," ")</f>
        <v>NRC</v>
      </c>
      <c r="E250" s="61" t="str">
        <f>IFERROR(VLOOKUP(C250,ORG_LIST:TYPEORG,3,FALSE)," ")</f>
        <v>ONG internationale</v>
      </c>
      <c r="F250" s="36" t="s">
        <v>1225</v>
      </c>
      <c r="G250" s="36" t="s">
        <v>1225</v>
      </c>
      <c r="H250" s="37" t="s">
        <v>1323</v>
      </c>
      <c r="I250" s="62" t="s">
        <v>697</v>
      </c>
      <c r="J250" s="61" t="str">
        <f>INDEX(TblAdmin1[Admin1 PCODE],MATCH(I250,TblAdmin1[Admin1],0),1)</f>
        <v>CD62</v>
      </c>
      <c r="K250" s="62" t="s">
        <v>786</v>
      </c>
      <c r="L250" s="61" t="str">
        <f t="array" aca="1" ref="L250" ca="1">OFFSET(Tbl2_Name2,MATCH(K250,OFFSET(Tbl2_RegionPCODE,MATCH(J250,Tbl2_Pcode1,0),1,COUNTIF(Tbl2_Pcode1,J250),1),0)-1+MATCH(J250,Tbl2_Pcode1,0)-1,1)</f>
        <v>CD6210</v>
      </c>
      <c r="M250" s="62"/>
      <c r="N250" s="61" t="e">
        <f t="array" aca="1" ref="N250" ca="1">OFFSET(Tbl3_Name3,MATCH(M250,OFFSET(Tbl3_Admin2PCODE,MATCH(L250,Tbl3_Pcode2,0),1,COUNTIF(Tbl3_Pcode2,L250),1),0)-1+MATCH(L250,Tbl3_Pcode2,0)-1,1)</f>
        <v>#N/A</v>
      </c>
      <c r="O250" s="60"/>
      <c r="P250" s="61" t="e">
        <f t="array" aca="1" ref="P250" ca="1">OFFSET(Tbl4_Name4,MATCH(O250,OFFSET(Tbl4_Admin3PCODE,MATCH(N250,Tbl4_PCODE3,0),1,COUNTIF(Tbl4_PCODE3,N250),1),0)-1+MATCH(N250,Tbl4_PCODE3,0)-1,1)</f>
        <v>#N/A</v>
      </c>
      <c r="Q250" s="61" t="str">
        <f ca="1">IFERROR(VLOOKUP(P250,PCODE4:LATITUDE,2,FALSE),"")</f>
        <v/>
      </c>
      <c r="R250" s="61" t="str">
        <f ca="1">IFERROR(VLOOKUP(P250,PCODE4:LONGITUDE,3,FALSE),"")</f>
        <v/>
      </c>
      <c r="S250" s="62"/>
      <c r="T250" s="62"/>
      <c r="U250" s="62"/>
      <c r="V250" s="60" t="s">
        <v>38</v>
      </c>
      <c r="W250" s="61" t="str">
        <f>IFERROR(VLOOKUP(V250,ACTIVITIES:UNIT,2,FALSE)," ")</f>
        <v># de personnes</v>
      </c>
      <c r="X250" s="61"/>
      <c r="Y250" s="60"/>
      <c r="Z250" s="89">
        <v>20</v>
      </c>
      <c r="AA250" s="89">
        <v>20</v>
      </c>
      <c r="AB250" s="91"/>
      <c r="AC250" s="91"/>
      <c r="AD250" s="89">
        <f>Table1[[#This Row],[TOTAL DES BÉNÉFICIAIRES ATTEINTS]]/2</f>
        <v>10</v>
      </c>
      <c r="AE250" s="91">
        <v>10</v>
      </c>
      <c r="AF250" s="36" t="s">
        <v>1330</v>
      </c>
      <c r="AG250" s="106">
        <v>42018</v>
      </c>
      <c r="AH250" s="106">
        <v>42184</v>
      </c>
      <c r="AI250" s="89"/>
    </row>
    <row r="251" spans="1:35" ht="15" hidden="1" customHeight="1">
      <c r="A251" s="97"/>
      <c r="B251" s="90">
        <v>42154</v>
      </c>
      <c r="C251" s="98" t="s">
        <v>1164</v>
      </c>
      <c r="D251" s="99" t="str">
        <f>IFERROR(VLOOKUP(C251,ORG_LIST:ACRO,2,FALSE)," ")</f>
        <v>ADRA</v>
      </c>
      <c r="E251" s="99" t="str">
        <f>IFERROR(VLOOKUP(C251,ORG_LIST:TYPEORG,3,FALSE)," ")</f>
        <v>ONG internationale</v>
      </c>
      <c r="F251" s="98" t="s">
        <v>1164</v>
      </c>
      <c r="G251" s="100" t="s">
        <v>1239</v>
      </c>
      <c r="H251" s="37" t="s">
        <v>1337</v>
      </c>
      <c r="I251" s="100" t="s">
        <v>682</v>
      </c>
      <c r="J251" s="99" t="str">
        <f>INDEX(TblAdmin1[Admin1 PCODE],MATCH(I251,TblAdmin1[Admin1],0),1)</f>
        <v>CD92</v>
      </c>
      <c r="K251" s="100" t="s">
        <v>846</v>
      </c>
      <c r="L251" s="99" t="str">
        <f t="array" aca="1" ref="L251" ca="1">OFFSET(Tbl2_Name2,MATCH(K251,OFFSET(Tbl2_RegionPCODE,MATCH(J251,Tbl2_Pcode1,0),1,COUNTIF(Tbl2_Pcode1,J251),1),0)-1+MATCH(J251,Tbl2_Pcode1,0)-1,1)</f>
        <v>CD9202</v>
      </c>
      <c r="M251" s="100"/>
      <c r="N251" s="99" t="e">
        <f t="array" aca="1" ref="N251" ca="1">OFFSET(Tbl3_Name3,MATCH(M251,OFFSET(Tbl3_Admin2PCODE,MATCH(L251,Tbl3_Pcode2,0),1,COUNTIF(Tbl3_Pcode2,L251),1),0)-1+MATCH(L251,Tbl3_Pcode2,0)-1,1)</f>
        <v>#N/A</v>
      </c>
      <c r="O251" s="98"/>
      <c r="P251" s="99" t="e">
        <f t="array" aca="1" ref="P251" ca="1">OFFSET(Tbl4_Name4,MATCH(O251,OFFSET(Tbl4_Admin3PCODE,MATCH(N251,Tbl4_PCODE3,0),1,COUNTIF(Tbl4_PCODE3,N251),1),0)-1+MATCH(N251,Tbl4_PCODE3,0)-1,1)</f>
        <v>#N/A</v>
      </c>
      <c r="Q251" s="99" t="str">
        <f ca="1">IFERROR(VLOOKUP(P251,PCODE4:LATITUDE,2,FALSE),"")</f>
        <v/>
      </c>
      <c r="R251" s="99" t="str">
        <f ca="1">IFERROR(VLOOKUP(P251,PCODE4:LONGITUDE,3,FALSE),"")</f>
        <v/>
      </c>
      <c r="S251" s="100"/>
      <c r="T251" s="100"/>
      <c r="U251" s="100"/>
      <c r="V251" s="108" t="s">
        <v>38</v>
      </c>
      <c r="W251" s="99" t="str">
        <f>IFERROR(VLOOKUP(V251,ACTIVITIES:UNIT,2,FALSE)," ")</f>
        <v># de personnes</v>
      </c>
      <c r="X251" s="99"/>
      <c r="Y251" s="98"/>
      <c r="Z251" s="101">
        <v>40</v>
      </c>
      <c r="AA251" s="101">
        <v>35</v>
      </c>
      <c r="AB251" s="101"/>
      <c r="AC251" s="101"/>
      <c r="AD251" s="101">
        <v>20</v>
      </c>
      <c r="AE251" s="102">
        <v>15</v>
      </c>
      <c r="AF251" s="102" t="s">
        <v>1330</v>
      </c>
      <c r="AG251" s="107">
        <v>42077</v>
      </c>
      <c r="AH251" s="107">
        <v>42246</v>
      </c>
      <c r="AI251" s="101"/>
    </row>
    <row r="252" spans="1:35" ht="15" hidden="1" customHeight="1">
      <c r="A252" s="97"/>
      <c r="B252" s="90">
        <v>42154</v>
      </c>
      <c r="C252" s="98" t="s">
        <v>1164</v>
      </c>
      <c r="D252" s="99" t="str">
        <f>IFERROR(VLOOKUP(C252,ORG_LIST:ACRO,2,FALSE)," ")</f>
        <v>ADRA</v>
      </c>
      <c r="E252" s="99" t="str">
        <f>IFERROR(VLOOKUP(C252,ORG_LIST:TYPEORG,3,FALSE)," ")</f>
        <v>ONG internationale</v>
      </c>
      <c r="F252" s="98" t="s">
        <v>1164</v>
      </c>
      <c r="G252" s="100" t="s">
        <v>1164</v>
      </c>
      <c r="H252" s="37" t="s">
        <v>1337</v>
      </c>
      <c r="I252" s="100" t="s">
        <v>692</v>
      </c>
      <c r="J252" s="99" t="str">
        <f>INDEX(TblAdmin1[Admin1 PCODE],MATCH(I252,TblAdmin1[Admin1],0),1)</f>
        <v>CD63</v>
      </c>
      <c r="K252" s="100" t="s">
        <v>1035</v>
      </c>
      <c r="L252" s="99" t="str">
        <f t="array" aca="1" ref="L252" ca="1">OFFSET(Tbl2_Name2,MATCH(K252,OFFSET(Tbl2_RegionPCODE,MATCH(J252,Tbl2_Pcode1,0),1,COUNTIF(Tbl2_Pcode1,J252),1),0)-1+MATCH(J252,Tbl2_Pcode1,0)-1,1)</f>
        <v>CD6301</v>
      </c>
      <c r="M252" s="100"/>
      <c r="N252" s="99" t="e">
        <f t="array" aca="1" ref="N252" ca="1">OFFSET(Tbl3_Name3,MATCH(M252,OFFSET(Tbl3_Admin2PCODE,MATCH(L252,Tbl3_Pcode2,0),1,COUNTIF(Tbl3_Pcode2,L252),1),0)-1+MATCH(L252,Tbl3_Pcode2,0)-1,1)</f>
        <v>#N/A</v>
      </c>
      <c r="O252" s="98"/>
      <c r="P252" s="99" t="e">
        <f t="array" aca="1" ref="P252" ca="1">OFFSET(Tbl4_Name4,MATCH(O252,OFFSET(Tbl4_Admin3PCODE,MATCH(N252,Tbl4_PCODE3,0),1,COUNTIF(Tbl4_PCODE3,N252),1),0)-1+MATCH(N252,Tbl4_PCODE3,0)-1,1)</f>
        <v>#N/A</v>
      </c>
      <c r="Q252" s="99" t="str">
        <f ca="1">IFERROR(VLOOKUP(P252,PCODE4:LATITUDE,2,FALSE),"")</f>
        <v/>
      </c>
      <c r="R252" s="99" t="str">
        <f ca="1">IFERROR(VLOOKUP(P252,PCODE4:LONGITUDE,3,FALSE),"")</f>
        <v/>
      </c>
      <c r="S252" s="100"/>
      <c r="T252" s="100"/>
      <c r="U252" s="100"/>
      <c r="V252" s="108" t="s">
        <v>38</v>
      </c>
      <c r="W252" s="99" t="str">
        <f>IFERROR(VLOOKUP(V252,ACTIVITIES:UNIT,2,FALSE)," ")</f>
        <v># de personnes</v>
      </c>
      <c r="X252" s="99"/>
      <c r="Y252" s="98"/>
      <c r="Z252" s="101">
        <v>40</v>
      </c>
      <c r="AA252" s="101">
        <v>35</v>
      </c>
      <c r="AB252" s="101"/>
      <c r="AC252" s="101"/>
      <c r="AD252" s="101">
        <v>20</v>
      </c>
      <c r="AE252" s="102">
        <v>15</v>
      </c>
      <c r="AF252" s="102" t="s">
        <v>1330</v>
      </c>
      <c r="AG252" s="107">
        <v>42077</v>
      </c>
      <c r="AH252" s="107">
        <v>42246</v>
      </c>
      <c r="AI252" s="101"/>
    </row>
    <row r="253" spans="1:35" ht="15" hidden="1" customHeight="1">
      <c r="A253" s="97"/>
      <c r="B253" s="90">
        <v>42154</v>
      </c>
      <c r="C253" s="98" t="s">
        <v>1164</v>
      </c>
      <c r="D253" s="99" t="str">
        <f>IFERROR(VLOOKUP(C253,ORG_LIST:ACRO,2,FALSE)," ")</f>
        <v>ADRA</v>
      </c>
      <c r="E253" s="99" t="str">
        <f>IFERROR(VLOOKUP(C253,ORG_LIST:TYPEORG,3,FALSE)," ")</f>
        <v>ONG internationale</v>
      </c>
      <c r="F253" s="98" t="s">
        <v>1164</v>
      </c>
      <c r="G253" s="100" t="s">
        <v>1164</v>
      </c>
      <c r="H253" s="37" t="s">
        <v>1337</v>
      </c>
      <c r="I253" s="100" t="s">
        <v>683</v>
      </c>
      <c r="J253" s="99" t="str">
        <f>INDEX(TblAdmin1[Admin1 PCODE],MATCH(I253,TblAdmin1[Admin1],0),1)</f>
        <v>CD91</v>
      </c>
      <c r="K253" s="100" t="s">
        <v>861</v>
      </c>
      <c r="L253" s="99" t="str">
        <f t="array" aca="1" ref="L253" ca="1">OFFSET(Tbl2_Name2,MATCH(K253,OFFSET(Tbl2_RegionPCODE,MATCH(J253,Tbl2_Pcode1,0),1,COUNTIF(Tbl2_Pcode1,J253),1),0)-1+MATCH(J253,Tbl2_Pcode1,0)-1,1)</f>
        <v>CD9101</v>
      </c>
      <c r="M253" s="100"/>
      <c r="N253" s="99" t="e">
        <f t="array" aca="1" ref="N253" ca="1">OFFSET(Tbl3_Name3,MATCH(M253,OFFSET(Tbl3_Admin2PCODE,MATCH(L253,Tbl3_Pcode2,0),1,COUNTIF(Tbl3_Pcode2,L253),1),0)-1+MATCH(L253,Tbl3_Pcode2,0)-1,1)</f>
        <v>#N/A</v>
      </c>
      <c r="O253" s="98"/>
      <c r="P253" s="99" t="e">
        <f t="array" aca="1" ref="P253" ca="1">OFFSET(Tbl4_Name4,MATCH(O253,OFFSET(Tbl4_Admin3PCODE,MATCH(N253,Tbl4_PCODE3,0),1,COUNTIF(Tbl4_PCODE3,N253),1),0)-1+MATCH(N253,Tbl4_PCODE3,0)-1,1)</f>
        <v>#N/A</v>
      </c>
      <c r="Q253" s="99" t="str">
        <f ca="1">IFERROR(VLOOKUP(P253,PCODE4:LATITUDE,2,FALSE),"")</f>
        <v/>
      </c>
      <c r="R253" s="99" t="str">
        <f ca="1">IFERROR(VLOOKUP(P253,PCODE4:LONGITUDE,3,FALSE),"")</f>
        <v/>
      </c>
      <c r="S253" s="100"/>
      <c r="T253" s="100"/>
      <c r="U253" s="100"/>
      <c r="V253" s="108" t="s">
        <v>38</v>
      </c>
      <c r="W253" s="99" t="str">
        <f>IFERROR(VLOOKUP(V253,ACTIVITIES:UNIT,2,FALSE)," ")</f>
        <v># de personnes</v>
      </c>
      <c r="X253" s="99"/>
      <c r="Y253" s="98"/>
      <c r="Z253" s="101">
        <v>40</v>
      </c>
      <c r="AA253" s="101">
        <v>35</v>
      </c>
      <c r="AB253" s="101"/>
      <c r="AC253" s="101"/>
      <c r="AD253" s="101">
        <v>20</v>
      </c>
      <c r="AE253" s="102">
        <v>15</v>
      </c>
      <c r="AF253" s="102" t="s">
        <v>1330</v>
      </c>
      <c r="AG253" s="107">
        <v>42077</v>
      </c>
      <c r="AH253" s="107">
        <v>42246</v>
      </c>
      <c r="AI253" s="101"/>
    </row>
    <row r="254" spans="1:35" ht="15" hidden="1" customHeight="1">
      <c r="A254" s="97"/>
      <c r="B254" s="90">
        <v>42154</v>
      </c>
      <c r="C254" s="98" t="s">
        <v>1164</v>
      </c>
      <c r="D254" s="99" t="str">
        <f>IFERROR(VLOOKUP(C254,ORG_LIST:ACRO,2,FALSE)," ")</f>
        <v>ADRA</v>
      </c>
      <c r="E254" s="99" t="str">
        <f>IFERROR(VLOOKUP(C254,ORG_LIST:TYPEORG,3,FALSE)," ")</f>
        <v>ONG internationale</v>
      </c>
      <c r="F254" s="98" t="s">
        <v>1164</v>
      </c>
      <c r="G254" s="100" t="s">
        <v>1164</v>
      </c>
      <c r="H254" s="37" t="s">
        <v>1337</v>
      </c>
      <c r="I254" s="100" t="s">
        <v>683</v>
      </c>
      <c r="J254" s="99" t="str">
        <f>INDEX(TblAdmin1[Admin1 PCODE],MATCH(I254,TblAdmin1[Admin1],0),1)</f>
        <v>CD91</v>
      </c>
      <c r="K254" s="100" t="s">
        <v>865</v>
      </c>
      <c r="L254" s="99" t="str">
        <f t="array" aca="1" ref="L254" ca="1">OFFSET(Tbl2_Name2,MATCH(K254,OFFSET(Tbl2_RegionPCODE,MATCH(J254,Tbl2_Pcode1,0),1,COUNTIF(Tbl2_Pcode1,J254),1),0)-1+MATCH(J254,Tbl2_Pcode1,0)-1,1)</f>
        <v>CD9104</v>
      </c>
      <c r="M254" s="100"/>
      <c r="N254" s="99" t="e">
        <f t="array" aca="1" ref="N254" ca="1">OFFSET(Tbl3_Name3,MATCH(M254,OFFSET(Tbl3_Admin2PCODE,MATCH(L254,Tbl3_Pcode2,0),1,COUNTIF(Tbl3_Pcode2,L254),1),0)-1+MATCH(L254,Tbl3_Pcode2,0)-1,1)</f>
        <v>#N/A</v>
      </c>
      <c r="O254" s="98"/>
      <c r="P254" s="99" t="e">
        <f t="array" aca="1" ref="P254" ca="1">OFFSET(Tbl4_Name4,MATCH(O254,OFFSET(Tbl4_Admin3PCODE,MATCH(N254,Tbl4_PCODE3,0),1,COUNTIF(Tbl4_PCODE3,N254),1),0)-1+MATCH(N254,Tbl4_PCODE3,0)-1,1)</f>
        <v>#N/A</v>
      </c>
      <c r="Q254" s="99" t="str">
        <f ca="1">IFERROR(VLOOKUP(P254,PCODE4:LATITUDE,2,FALSE),"")</f>
        <v/>
      </c>
      <c r="R254" s="99" t="str">
        <f ca="1">IFERROR(VLOOKUP(P254,PCODE4:LONGITUDE,3,FALSE),"")</f>
        <v/>
      </c>
      <c r="S254" s="100"/>
      <c r="T254" s="100"/>
      <c r="U254" s="100"/>
      <c r="V254" s="108" t="s">
        <v>38</v>
      </c>
      <c r="W254" s="99" t="str">
        <f>IFERROR(VLOOKUP(V254,ACTIVITIES:UNIT,2,FALSE)," ")</f>
        <v># de personnes</v>
      </c>
      <c r="X254" s="99"/>
      <c r="Y254" s="98"/>
      <c r="Z254" s="101">
        <v>40</v>
      </c>
      <c r="AA254" s="101">
        <v>35</v>
      </c>
      <c r="AB254" s="101"/>
      <c r="AC254" s="101"/>
      <c r="AD254" s="101">
        <v>20</v>
      </c>
      <c r="AE254" s="102">
        <v>15</v>
      </c>
      <c r="AF254" s="102" t="s">
        <v>1330</v>
      </c>
      <c r="AG254" s="107">
        <v>42077</v>
      </c>
      <c r="AH254" s="107">
        <v>42246</v>
      </c>
      <c r="AI254" s="101"/>
    </row>
    <row r="255" spans="1:35" ht="15" hidden="1" customHeight="1">
      <c r="A255" s="97"/>
      <c r="B255" s="90">
        <v>42154</v>
      </c>
      <c r="C255" s="98" t="s">
        <v>1164</v>
      </c>
      <c r="D255" s="99" t="str">
        <f>IFERROR(VLOOKUP(C255,ORG_LIST:ACRO,2,FALSE)," ")</f>
        <v>ADRA</v>
      </c>
      <c r="E255" s="99" t="str">
        <f>IFERROR(VLOOKUP(C255,ORG_LIST:TYPEORG,3,FALSE)," ")</f>
        <v>ONG internationale</v>
      </c>
      <c r="F255" s="98" t="s">
        <v>1164</v>
      </c>
      <c r="G255" s="100" t="s">
        <v>1164</v>
      </c>
      <c r="H255" s="37" t="s">
        <v>1337</v>
      </c>
      <c r="I255" s="100" t="s">
        <v>678</v>
      </c>
      <c r="J255" s="99" t="str">
        <f>INDEX(TblAdmin1[Admin1 PCODE],MATCH(I255,TblAdmin1[Admin1],0),1)</f>
        <v>CD71</v>
      </c>
      <c r="K255" s="100" t="s">
        <v>772</v>
      </c>
      <c r="L255" s="99" t="str">
        <f t="array" aca="1" ref="L255" ca="1">OFFSET(Tbl2_Name2,MATCH(K255,OFFSET(Tbl2_RegionPCODE,MATCH(J255,Tbl2_Pcode1,0),1,COUNTIF(Tbl2_Pcode1,J255),1),0)-1+MATCH(J255,Tbl2_Pcode1,0)-1,1)</f>
        <v>CD7103</v>
      </c>
      <c r="M255" s="100"/>
      <c r="N255" s="99" t="e">
        <f t="array" aca="1" ref="N255" ca="1">OFFSET(Tbl3_Name3,MATCH(M255,OFFSET(Tbl3_Admin2PCODE,MATCH(L255,Tbl3_Pcode2,0),1,COUNTIF(Tbl3_Pcode2,L255),1),0)-1+MATCH(L255,Tbl3_Pcode2,0)-1,1)</f>
        <v>#N/A</v>
      </c>
      <c r="O255" s="98"/>
      <c r="P255" s="99" t="e">
        <f t="array" aca="1" ref="P255" ca="1">OFFSET(Tbl4_Name4,MATCH(O255,OFFSET(Tbl4_Admin3PCODE,MATCH(N255,Tbl4_PCODE3,0),1,COUNTIF(Tbl4_PCODE3,N255),1),0)-1+MATCH(N255,Tbl4_PCODE3,0)-1,1)</f>
        <v>#N/A</v>
      </c>
      <c r="Q255" s="99" t="str">
        <f ca="1">IFERROR(VLOOKUP(P255,PCODE4:LATITUDE,2,FALSE),"")</f>
        <v/>
      </c>
      <c r="R255" s="99" t="str">
        <f ca="1">IFERROR(VLOOKUP(P255,PCODE4:LONGITUDE,3,FALSE),"")</f>
        <v/>
      </c>
      <c r="S255" s="100"/>
      <c r="T255" s="100"/>
      <c r="U255" s="100"/>
      <c r="V255" s="108" t="s">
        <v>38</v>
      </c>
      <c r="W255" s="99" t="str">
        <f>IFERROR(VLOOKUP(V255,ACTIVITIES:UNIT,2,FALSE)," ")</f>
        <v># de personnes</v>
      </c>
      <c r="X255" s="99"/>
      <c r="Y255" s="98"/>
      <c r="Z255" s="101">
        <v>40</v>
      </c>
      <c r="AA255" s="101">
        <v>35</v>
      </c>
      <c r="AB255" s="101"/>
      <c r="AC255" s="101"/>
      <c r="AD255" s="101">
        <v>20</v>
      </c>
      <c r="AE255" s="102">
        <v>15</v>
      </c>
      <c r="AF255" s="102" t="s">
        <v>1330</v>
      </c>
      <c r="AG255" s="107">
        <v>42077</v>
      </c>
      <c r="AH255" s="107">
        <v>42246</v>
      </c>
      <c r="AI255" s="101"/>
    </row>
    <row r="256" spans="1:35" ht="15" hidden="1" customHeight="1">
      <c r="A256" s="97"/>
      <c r="B256" s="90">
        <v>42154</v>
      </c>
      <c r="C256" s="98" t="s">
        <v>1164</v>
      </c>
      <c r="D256" s="99" t="str">
        <f>IFERROR(VLOOKUP(C256,ORG_LIST:ACRO,2,FALSE)," ")</f>
        <v>ADRA</v>
      </c>
      <c r="E256" s="99" t="str">
        <f>IFERROR(VLOOKUP(C256,ORG_LIST:TYPEORG,3,FALSE)," ")</f>
        <v>ONG internationale</v>
      </c>
      <c r="F256" s="98" t="s">
        <v>1164</v>
      </c>
      <c r="G256" s="100" t="s">
        <v>1164</v>
      </c>
      <c r="H256" s="37" t="s">
        <v>1337</v>
      </c>
      <c r="I256" s="100" t="s">
        <v>678</v>
      </c>
      <c r="J256" s="99" t="str">
        <f>INDEX(TblAdmin1[Admin1 PCODE],MATCH(I256,TblAdmin1[Admin1],0),1)</f>
        <v>CD71</v>
      </c>
      <c r="K256" s="100" t="s">
        <v>772</v>
      </c>
      <c r="L256" s="99" t="str">
        <f t="array" aca="1" ref="L256" ca="1">OFFSET(Tbl2_Name2,MATCH(K256,OFFSET(Tbl2_RegionPCODE,MATCH(J256,Tbl2_Pcode1,0),1,COUNTIF(Tbl2_Pcode1,J256),1),0)-1+MATCH(J256,Tbl2_Pcode1,0)-1,1)</f>
        <v>CD7103</v>
      </c>
      <c r="M256" s="100"/>
      <c r="N256" s="99" t="e">
        <f t="array" aca="1" ref="N256" ca="1">OFFSET(Tbl3_Name3,MATCH(M256,OFFSET(Tbl3_Admin2PCODE,MATCH(L256,Tbl3_Pcode2,0),1,COUNTIF(Tbl3_Pcode2,L256),1),0)-1+MATCH(L256,Tbl3_Pcode2,0)-1,1)</f>
        <v>#N/A</v>
      </c>
      <c r="O256" s="98"/>
      <c r="P256" s="99" t="e">
        <f t="array" aca="1" ref="P256" ca="1">OFFSET(Tbl4_Name4,MATCH(O256,OFFSET(Tbl4_Admin3PCODE,MATCH(N256,Tbl4_PCODE3,0),1,COUNTIF(Tbl4_PCODE3,N256),1),0)-1+MATCH(N256,Tbl4_PCODE3,0)-1,1)</f>
        <v>#N/A</v>
      </c>
      <c r="Q256" s="99" t="str">
        <f ca="1">IFERROR(VLOOKUP(P256,PCODE4:LATITUDE,2,FALSE),"")</f>
        <v/>
      </c>
      <c r="R256" s="99" t="str">
        <f ca="1">IFERROR(VLOOKUP(P256,PCODE4:LONGITUDE,3,FALSE),"")</f>
        <v/>
      </c>
      <c r="S256" s="100"/>
      <c r="T256" s="100"/>
      <c r="U256" s="100"/>
      <c r="V256" s="108" t="s">
        <v>38</v>
      </c>
      <c r="W256" s="99" t="str">
        <f>IFERROR(VLOOKUP(V256,ACTIVITIES:UNIT,2,FALSE)," ")</f>
        <v># de personnes</v>
      </c>
      <c r="X256" s="99"/>
      <c r="Y256" s="98"/>
      <c r="Z256" s="101">
        <v>40</v>
      </c>
      <c r="AA256" s="101">
        <v>35</v>
      </c>
      <c r="AB256" s="101"/>
      <c r="AC256" s="101"/>
      <c r="AD256" s="101">
        <v>20</v>
      </c>
      <c r="AE256" s="102">
        <v>15</v>
      </c>
      <c r="AF256" s="102" t="s">
        <v>1330</v>
      </c>
      <c r="AG256" s="107">
        <v>42077</v>
      </c>
      <c r="AH256" s="107">
        <v>42246</v>
      </c>
      <c r="AI256" s="101"/>
    </row>
    <row r="257" spans="1:35" ht="15" hidden="1" customHeight="1">
      <c r="A257" s="90">
        <v>41942</v>
      </c>
      <c r="B257" s="90">
        <v>42154</v>
      </c>
      <c r="C257" s="93" t="s">
        <v>1167</v>
      </c>
      <c r="D257" s="14" t="str">
        <f>IFERROR(VLOOKUP(C257,ORG_LIST:ACRO,2,FALSE)," ")</f>
        <v>ADSSE</v>
      </c>
      <c r="E257" s="14" t="str">
        <f>IFERROR(VLOOKUP(C257,ORG_LIST:TYPEORG,3,FALSE)," ")</f>
        <v>ONG nationale</v>
      </c>
      <c r="F257" s="93" t="s">
        <v>2</v>
      </c>
      <c r="G257" s="93" t="s">
        <v>1167</v>
      </c>
      <c r="H257" s="37" t="s">
        <v>1337</v>
      </c>
      <c r="I257" s="37" t="s">
        <v>694</v>
      </c>
      <c r="J257" s="14" t="str">
        <f>INDEX(TblAdmin1[Admin1 PCODE],MATCH(I257,TblAdmin1[Admin1],0),1)</f>
        <v>CD61</v>
      </c>
      <c r="K257" s="37" t="s">
        <v>1061</v>
      </c>
      <c r="L257" s="14" t="str">
        <f t="array" aca="1" ref="L257" ca="1">OFFSET(Tbl2_Name2,MATCH(K257,OFFSET(Tbl2_RegionPCODE,MATCH(J257,Tbl2_Pcode1,0),1,COUNTIF(Tbl2_Pcode1,J257),1),0)-1+MATCH(J257,Tbl2_Pcode1,0)-1,1)</f>
        <v>CD6110</v>
      </c>
      <c r="M257" s="37"/>
      <c r="N257" s="14" t="e">
        <f t="array" aca="1" ref="N257" ca="1">OFFSET(Tbl3_Name3,MATCH(M257,OFFSET(Tbl3_Admin2PCODE,MATCH(L257,Tbl3_Pcode2,0),1,COUNTIF(Tbl3_Pcode2,L257),1),0)-1+MATCH(L257,Tbl3_Pcode2,0)-1,1)</f>
        <v>#N/A</v>
      </c>
      <c r="P257" s="14" t="e">
        <f t="array" aca="1" ref="P257" ca="1">OFFSET(Tbl4_Name4,MATCH(O257,OFFSET(Tbl4_Admin3PCODE,MATCH(N257,Tbl4_PCODE3,0),1,COUNTIF(Tbl4_PCODE3,N257),1),0)-1+MATCH(N257,Tbl4_PCODE3,0)-1,1)</f>
        <v>#N/A</v>
      </c>
      <c r="Q257" s="14" t="str">
        <f ca="1">IFERROR(VLOOKUP(P257,PCODE4:LATITUDE,2,FALSE),"")</f>
        <v/>
      </c>
      <c r="R257" s="14" t="str">
        <f ca="1">IFERROR(VLOOKUP(P257,PCODE4:LONGITUDE,3,FALSE),"")</f>
        <v/>
      </c>
      <c r="S257" s="37"/>
      <c r="T257" s="37"/>
      <c r="U257" s="37"/>
      <c r="V257" s="60" t="s">
        <v>39</v>
      </c>
      <c r="W257" s="14" t="str">
        <f>IFERROR(VLOOKUP(V257,ACTIVITIES:UNIT,2,FALSE)," ")</f>
        <v># de personnes</v>
      </c>
      <c r="X257" s="14"/>
      <c r="Z257" s="91">
        <v>50</v>
      </c>
      <c r="AA257" s="91">
        <v>20</v>
      </c>
      <c r="AB257" s="91"/>
      <c r="AC257" s="91"/>
      <c r="AD257" s="91">
        <v>10</v>
      </c>
      <c r="AE257" s="91">
        <v>10</v>
      </c>
      <c r="AF257" s="38" t="s">
        <v>1330</v>
      </c>
      <c r="AG257" s="111">
        <v>42004</v>
      </c>
      <c r="AH257" s="111">
        <v>42368</v>
      </c>
      <c r="AI257" s="91"/>
    </row>
    <row r="258" spans="1:35" ht="15" hidden="1" customHeight="1">
      <c r="A258" s="90">
        <v>41942</v>
      </c>
      <c r="B258" s="90">
        <v>42154</v>
      </c>
      <c r="C258" s="60" t="s">
        <v>1</v>
      </c>
      <c r="D258" s="61" t="str">
        <f>IFERROR(VLOOKUP(C258,ORG_LIST:ACRO,2,FALSE)," ")</f>
        <v>Plan Int</v>
      </c>
      <c r="E258" s="61" t="str">
        <f>IFERROR(VLOOKUP(C258,ORG_LIST:TYPEORG,3,FALSE)," ")</f>
        <v>ONG internationale</v>
      </c>
      <c r="F258" s="14" t="s">
        <v>1</v>
      </c>
      <c r="G258" s="37" t="s">
        <v>1191</v>
      </c>
      <c r="H258" s="37" t="s">
        <v>1337</v>
      </c>
      <c r="I258" s="36" t="s">
        <v>682</v>
      </c>
      <c r="J258" s="61" t="str">
        <f>INDEX(TblAdmin1[Admin1 PCODE],MATCH(I258,TblAdmin1[Admin1],0),1)</f>
        <v>CD92</v>
      </c>
      <c r="K258" s="36" t="s">
        <v>846</v>
      </c>
      <c r="L258" s="61" t="str">
        <f t="array" aca="1" ref="L258" ca="1">OFFSET(Tbl2_Name2,MATCH(K258,OFFSET(Tbl2_RegionPCODE,MATCH(J258,Tbl2_Pcode1,0),1,COUNTIF(Tbl2_Pcode1,J258),1),0)-1+MATCH(J258,Tbl2_Pcode1,0)-1,1)</f>
        <v>CD9202</v>
      </c>
      <c r="M258" s="62"/>
      <c r="N258" s="61" t="e">
        <f t="array" aca="1" ref="N258" ca="1">OFFSET(Tbl3_Name3,MATCH(M258,OFFSET(Tbl3_Admin2PCODE,MATCH(L258,Tbl3_Pcode2,0),1,COUNTIF(Tbl3_Pcode2,L258),1),0)-1+MATCH(L258,Tbl3_Pcode2,0)-1,1)</f>
        <v>#N/A</v>
      </c>
      <c r="O258" s="60"/>
      <c r="P258" s="61" t="e">
        <f t="array" aca="1" ref="P258" ca="1">OFFSET(Tbl4_Name4,MATCH(O258,OFFSET(Tbl4_Admin3PCODE,MATCH(N258,Tbl4_PCODE3,0),1,COUNTIF(Tbl4_PCODE3,N258),1),0)-1+MATCH(N258,Tbl4_PCODE3,0)-1,1)</f>
        <v>#N/A</v>
      </c>
      <c r="Q258" s="61" t="str">
        <f ca="1">IFERROR(VLOOKUP(P258,PCODE4:LATITUDE,2,FALSE),"")</f>
        <v/>
      </c>
      <c r="R258" s="61" t="str">
        <f ca="1">IFERROR(VLOOKUP(P258,PCODE4:LONGITUDE,3,FALSE),"")</f>
        <v/>
      </c>
      <c r="S258" s="62"/>
      <c r="T258" s="62"/>
      <c r="U258" s="62"/>
      <c r="V258" s="60" t="s">
        <v>39</v>
      </c>
      <c r="W258" s="61" t="str">
        <f>IFERROR(VLOOKUP(V258,ACTIVITIES:UNIT,2,FALSE)," ")</f>
        <v># de personnes</v>
      </c>
      <c r="X258" s="61"/>
      <c r="Y258" s="60"/>
      <c r="Z258" s="89">
        <v>200</v>
      </c>
      <c r="AA258" s="89">
        <v>100</v>
      </c>
      <c r="AB258" s="91"/>
      <c r="AC258" s="91"/>
      <c r="AD258" s="89">
        <v>50</v>
      </c>
      <c r="AE258" s="91">
        <v>50</v>
      </c>
      <c r="AF258" s="38" t="s">
        <v>1330</v>
      </c>
      <c r="AG258" s="111">
        <v>42004</v>
      </c>
      <c r="AH258" s="111">
        <v>42368</v>
      </c>
      <c r="AI258" s="89"/>
    </row>
    <row r="259" spans="1:35" ht="15" hidden="1" customHeight="1">
      <c r="A259" s="90">
        <v>41942</v>
      </c>
      <c r="B259" s="90">
        <v>42154</v>
      </c>
      <c r="C259" s="60" t="s">
        <v>1</v>
      </c>
      <c r="D259" s="61" t="str">
        <f>IFERROR(VLOOKUP(C259,ORG_LIST:ACRO,2,FALSE)," ")</f>
        <v>Plan Int</v>
      </c>
      <c r="E259" s="61" t="str">
        <f>IFERROR(VLOOKUP(C259,ORG_LIST:TYPEORG,3,FALSE)," ")</f>
        <v>ONG internationale</v>
      </c>
      <c r="F259" s="14" t="s">
        <v>1</v>
      </c>
      <c r="G259" s="37" t="s">
        <v>1162</v>
      </c>
      <c r="H259" s="37" t="s">
        <v>1337</v>
      </c>
      <c r="I259" s="62" t="s">
        <v>694</v>
      </c>
      <c r="J259" s="61" t="str">
        <f>INDEX(TblAdmin1[Admin1 PCODE],MATCH(I259,TblAdmin1[Admin1],0),1)</f>
        <v>CD61</v>
      </c>
      <c r="K259" s="36" t="s">
        <v>848</v>
      </c>
      <c r="L259" s="61" t="e">
        <f t="array" aca="1" ref="L259" ca="1">OFFSET(Tbl2_Name2,MATCH(K259,OFFSET(Tbl2_RegionPCODE,MATCH(J259,Tbl2_Pcode1,0),1,COUNTIF(Tbl2_Pcode1,J259),1),0)-1+MATCH(J259,Tbl2_Pcode1,0)-1,1)</f>
        <v>#N/A</v>
      </c>
      <c r="M259" s="62"/>
      <c r="N259" s="61" t="e">
        <f t="array" aca="1" ref="N259" ca="1">OFFSET(Tbl3_Name3,MATCH(M259,OFFSET(Tbl3_Admin2PCODE,MATCH(L259,Tbl3_Pcode2,0),1,COUNTIF(Tbl3_Pcode2,L259),1),0)-1+MATCH(L259,Tbl3_Pcode2,0)-1,1)</f>
        <v>#N/A</v>
      </c>
      <c r="O259" s="60"/>
      <c r="P259" s="61" t="e">
        <f t="array" aca="1" ref="P259" ca="1">OFFSET(Tbl4_Name4,MATCH(O259,OFFSET(Tbl4_Admin3PCODE,MATCH(N259,Tbl4_PCODE3,0),1,COUNTIF(Tbl4_PCODE3,N259),1),0)-1+MATCH(N259,Tbl4_PCODE3,0)-1,1)</f>
        <v>#N/A</v>
      </c>
      <c r="Q259" s="61" t="str">
        <f ca="1">IFERROR(VLOOKUP(P259,PCODE4:LATITUDE,2,FALSE),"")</f>
        <v/>
      </c>
      <c r="R259" s="61" t="str">
        <f ca="1">IFERROR(VLOOKUP(P259,PCODE4:LONGITUDE,3,FALSE),"")</f>
        <v/>
      </c>
      <c r="S259" s="62"/>
      <c r="T259" s="62"/>
      <c r="U259" s="62"/>
      <c r="V259" s="60" t="s">
        <v>39</v>
      </c>
      <c r="W259" s="61" t="str">
        <f>IFERROR(VLOOKUP(V259,ACTIVITIES:UNIT,2,FALSE)," ")</f>
        <v># de personnes</v>
      </c>
      <c r="X259" s="61"/>
      <c r="Y259" s="60"/>
      <c r="Z259" s="89">
        <v>200</v>
      </c>
      <c r="AA259" s="89">
        <v>150</v>
      </c>
      <c r="AB259" s="91"/>
      <c r="AC259" s="91"/>
      <c r="AD259" s="89">
        <v>75</v>
      </c>
      <c r="AE259" s="91">
        <v>75</v>
      </c>
      <c r="AF259" s="38" t="s">
        <v>1330</v>
      </c>
      <c r="AG259" s="111">
        <v>42004</v>
      </c>
      <c r="AH259" s="111">
        <v>42368</v>
      </c>
      <c r="AI259" s="89"/>
    </row>
    <row r="260" spans="1:35" ht="15" hidden="1" customHeight="1">
      <c r="A260" s="90">
        <v>41942</v>
      </c>
      <c r="B260" s="90">
        <v>42154</v>
      </c>
      <c r="C260" s="60" t="s">
        <v>1</v>
      </c>
      <c r="D260" s="61" t="str">
        <f>IFERROR(VLOOKUP(C260,ORG_LIST:ACRO,2,FALSE)," ")</f>
        <v>Plan Int</v>
      </c>
      <c r="E260" s="61" t="str">
        <f>IFERROR(VLOOKUP(C260,ORG_LIST:TYPEORG,3,FALSE)," ")</f>
        <v>ONG internationale</v>
      </c>
      <c r="F260" s="14" t="s">
        <v>1</v>
      </c>
      <c r="G260" s="37" t="s">
        <v>1162</v>
      </c>
      <c r="H260" s="37" t="s">
        <v>1337</v>
      </c>
      <c r="I260" s="62" t="s">
        <v>694</v>
      </c>
      <c r="J260" s="61" t="str">
        <f>INDEX(TblAdmin1[Admin1 PCODE],MATCH(I260,TblAdmin1[Admin1],0),1)</f>
        <v>CD61</v>
      </c>
      <c r="K260" s="36" t="s">
        <v>850</v>
      </c>
      <c r="L260" s="61" t="e">
        <f t="array" aca="1" ref="L260" ca="1">OFFSET(Tbl2_Name2,MATCH(K260,OFFSET(Tbl2_RegionPCODE,MATCH(J260,Tbl2_Pcode1,0),1,COUNTIF(Tbl2_Pcode1,J260),1),0)-1+MATCH(J260,Tbl2_Pcode1,0)-1,1)</f>
        <v>#N/A</v>
      </c>
      <c r="M260" s="62"/>
      <c r="N260" s="61" t="e">
        <f t="array" aca="1" ref="N260" ca="1">OFFSET(Tbl3_Name3,MATCH(M260,OFFSET(Tbl3_Admin2PCODE,MATCH(L260,Tbl3_Pcode2,0),1,COUNTIF(Tbl3_Pcode2,L260),1),0)-1+MATCH(L260,Tbl3_Pcode2,0)-1,1)</f>
        <v>#N/A</v>
      </c>
      <c r="O260" s="60"/>
      <c r="P260" s="61" t="e">
        <f t="array" aca="1" ref="P260" ca="1">OFFSET(Tbl4_Name4,MATCH(O260,OFFSET(Tbl4_Admin3PCODE,MATCH(N260,Tbl4_PCODE3,0),1,COUNTIF(Tbl4_PCODE3,N260),1),0)-1+MATCH(N260,Tbl4_PCODE3,0)-1,1)</f>
        <v>#N/A</v>
      </c>
      <c r="Q260" s="61" t="str">
        <f ca="1">IFERROR(VLOOKUP(P260,PCODE4:LATITUDE,2,FALSE),"")</f>
        <v/>
      </c>
      <c r="R260" s="61" t="str">
        <f ca="1">IFERROR(VLOOKUP(P260,PCODE4:LONGITUDE,3,FALSE),"")</f>
        <v/>
      </c>
      <c r="S260" s="62"/>
      <c r="T260" s="62"/>
      <c r="U260" s="62"/>
      <c r="V260" s="60" t="s">
        <v>39</v>
      </c>
      <c r="W260" s="61" t="str">
        <f>IFERROR(VLOOKUP(V260,ACTIVITIES:UNIT,2,FALSE)," ")</f>
        <v># de personnes</v>
      </c>
      <c r="X260" s="61"/>
      <c r="Y260" s="60"/>
      <c r="Z260" s="89">
        <v>200</v>
      </c>
      <c r="AA260" s="89">
        <v>200</v>
      </c>
      <c r="AB260" s="91"/>
      <c r="AC260" s="91"/>
      <c r="AD260" s="89">
        <v>100</v>
      </c>
      <c r="AE260" s="91">
        <v>100</v>
      </c>
      <c r="AF260" s="38" t="s">
        <v>1330</v>
      </c>
      <c r="AG260" s="111">
        <v>42004</v>
      </c>
      <c r="AH260" s="111">
        <v>42368</v>
      </c>
      <c r="AI260" s="89"/>
    </row>
    <row r="261" spans="1:35" ht="15" hidden="1" customHeight="1">
      <c r="A261" s="90">
        <v>41942</v>
      </c>
      <c r="B261" s="90">
        <v>42154</v>
      </c>
      <c r="C261" s="60" t="s">
        <v>1</v>
      </c>
      <c r="D261" s="61" t="str">
        <f>IFERROR(VLOOKUP(C261,ORG_LIST:ACRO,2,FALSE)," ")</f>
        <v>Plan Int</v>
      </c>
      <c r="E261" s="61" t="str">
        <f>IFERROR(VLOOKUP(C261,ORG_LIST:TYPEORG,3,FALSE)," ")</f>
        <v>ONG internationale</v>
      </c>
      <c r="F261" s="14" t="s">
        <v>1</v>
      </c>
      <c r="G261" s="37" t="s">
        <v>1162</v>
      </c>
      <c r="H261" s="37" t="s">
        <v>1337</v>
      </c>
      <c r="I261" s="62" t="s">
        <v>694</v>
      </c>
      <c r="J261" s="61" t="str">
        <f>INDEX(TblAdmin1[Admin1 PCODE],MATCH(I261,TblAdmin1[Admin1],0),1)</f>
        <v>CD61</v>
      </c>
      <c r="K261" s="36" t="s">
        <v>844</v>
      </c>
      <c r="L261" s="61" t="e">
        <f t="array" aca="1" ref="L261" ca="1">OFFSET(Tbl2_Name2,MATCH(K261,OFFSET(Tbl2_RegionPCODE,MATCH(J261,Tbl2_Pcode1,0),1,COUNTIF(Tbl2_Pcode1,J261),1),0)-1+MATCH(J261,Tbl2_Pcode1,0)-1,1)</f>
        <v>#N/A</v>
      </c>
      <c r="M261" s="62"/>
      <c r="N261" s="61" t="e">
        <f t="array" aca="1" ref="N261" ca="1">OFFSET(Tbl3_Name3,MATCH(M261,OFFSET(Tbl3_Admin2PCODE,MATCH(L261,Tbl3_Pcode2,0),1,COUNTIF(Tbl3_Pcode2,L261),1),0)-1+MATCH(L261,Tbl3_Pcode2,0)-1,1)</f>
        <v>#N/A</v>
      </c>
      <c r="O261" s="60"/>
      <c r="P261" s="61" t="e">
        <f t="array" aca="1" ref="P261" ca="1">OFFSET(Tbl4_Name4,MATCH(O261,OFFSET(Tbl4_Admin3PCODE,MATCH(N261,Tbl4_PCODE3,0),1,COUNTIF(Tbl4_PCODE3,N261),1),0)-1+MATCH(N261,Tbl4_PCODE3,0)-1,1)</f>
        <v>#N/A</v>
      </c>
      <c r="Q261" s="61" t="str">
        <f ca="1">IFERROR(VLOOKUP(P261,PCODE4:LATITUDE,2,FALSE),"")</f>
        <v/>
      </c>
      <c r="R261" s="61" t="str">
        <f ca="1">IFERROR(VLOOKUP(P261,PCODE4:LONGITUDE,3,FALSE),"")</f>
        <v/>
      </c>
      <c r="S261" s="62"/>
      <c r="T261" s="62"/>
      <c r="U261" s="62"/>
      <c r="V261" s="60" t="s">
        <v>39</v>
      </c>
      <c r="W261" s="61" t="str">
        <f>IFERROR(VLOOKUP(V261,ACTIVITIES:UNIT,2,FALSE)," ")</f>
        <v># de personnes</v>
      </c>
      <c r="X261" s="61"/>
      <c r="Y261" s="60"/>
      <c r="Z261" s="89">
        <v>200</v>
      </c>
      <c r="AA261" s="89">
        <v>0</v>
      </c>
      <c r="AB261" s="91"/>
      <c r="AC261" s="91"/>
      <c r="AD261" s="89">
        <v>0</v>
      </c>
      <c r="AE261" s="91">
        <v>0</v>
      </c>
      <c r="AF261" s="38" t="s">
        <v>1330</v>
      </c>
      <c r="AG261" s="111">
        <v>42004</v>
      </c>
      <c r="AH261" s="111">
        <v>42368</v>
      </c>
      <c r="AI261" s="89"/>
    </row>
    <row r="262" spans="1:35" ht="15" hidden="1" customHeight="1">
      <c r="A262" s="97"/>
      <c r="B262" s="90">
        <v>42154</v>
      </c>
      <c r="C262" s="98" t="s">
        <v>1164</v>
      </c>
      <c r="D262" s="99" t="str">
        <f>IFERROR(VLOOKUP(C262,ORG_LIST:ACRO,2,FALSE)," ")</f>
        <v>ADRA</v>
      </c>
      <c r="E262" s="99" t="str">
        <f>IFERROR(VLOOKUP(C262,ORG_LIST:TYPEORG,3,FALSE)," ")</f>
        <v>ONG internationale</v>
      </c>
      <c r="F262" s="98" t="s">
        <v>1164</v>
      </c>
      <c r="G262" s="100" t="s">
        <v>1239</v>
      </c>
      <c r="H262" s="37" t="s">
        <v>1334</v>
      </c>
      <c r="I262" s="100" t="s">
        <v>682</v>
      </c>
      <c r="J262" s="99" t="str">
        <f>INDEX(TblAdmin1[Admin1 PCODE],MATCH(I262,TblAdmin1[Admin1],0),1)</f>
        <v>CD92</v>
      </c>
      <c r="K262" s="100" t="s">
        <v>852</v>
      </c>
      <c r="L262" s="99" t="str">
        <f t="array" aca="1" ref="L262" ca="1">OFFSET(Tbl2_Name2,MATCH(K262,OFFSET(Tbl2_RegionPCODE,MATCH(J262,Tbl2_Pcode1,0),1,COUNTIF(Tbl2_Pcode1,J262),1),0)-1+MATCH(J262,Tbl2_Pcode1,0)-1,1)</f>
        <v>CD9207</v>
      </c>
      <c r="M262" s="100"/>
      <c r="N262" s="99" t="e">
        <f t="array" aca="1" ref="N262" ca="1">OFFSET(Tbl3_Name3,MATCH(M262,OFFSET(Tbl3_Admin2PCODE,MATCH(L262,Tbl3_Pcode2,0),1,COUNTIF(Tbl3_Pcode2,L262),1),0)-1+MATCH(L262,Tbl3_Pcode2,0)-1,1)</f>
        <v>#N/A</v>
      </c>
      <c r="O262" s="98"/>
      <c r="P262" s="99" t="e">
        <f t="array" aca="1" ref="P262" ca="1">OFFSET(Tbl4_Name4,MATCH(O262,OFFSET(Tbl4_Admin3PCODE,MATCH(N262,Tbl4_PCODE3,0),1,COUNTIF(Tbl4_PCODE3,N262),1),0)-1+MATCH(N262,Tbl4_PCODE3,0)-1,1)</f>
        <v>#N/A</v>
      </c>
      <c r="Q262" s="99" t="str">
        <f ca="1">IFERROR(VLOOKUP(P262,PCODE4:LATITUDE,2,FALSE),"")</f>
        <v/>
      </c>
      <c r="R262" s="99" t="str">
        <f ca="1">IFERROR(VLOOKUP(P262,PCODE4:LONGITUDE,3,FALSE),"")</f>
        <v/>
      </c>
      <c r="S262" s="100"/>
      <c r="T262" s="100"/>
      <c r="U262" s="100"/>
      <c r="V262" s="108" t="s">
        <v>39</v>
      </c>
      <c r="W262" s="99" t="str">
        <f>IFERROR(VLOOKUP(V262,ACTIVITIES:UNIT,2,FALSE)," ")</f>
        <v># de personnes</v>
      </c>
      <c r="X262" s="99"/>
      <c r="Y262" s="98"/>
      <c r="Z262" s="101">
        <v>40</v>
      </c>
      <c r="AA262" s="101">
        <v>40</v>
      </c>
      <c r="AB262" s="101"/>
      <c r="AC262" s="101"/>
      <c r="AD262" s="101">
        <v>20</v>
      </c>
      <c r="AE262" s="102">
        <v>20</v>
      </c>
      <c r="AF262" s="102" t="s">
        <v>1330</v>
      </c>
      <c r="AG262" s="107">
        <v>42077</v>
      </c>
      <c r="AH262" s="107">
        <v>42246</v>
      </c>
      <c r="AI262" s="101"/>
    </row>
    <row r="263" spans="1:35" ht="15" hidden="1" customHeight="1">
      <c r="A263" s="97"/>
      <c r="B263" s="90">
        <v>42154</v>
      </c>
      <c r="C263" s="98" t="s">
        <v>1164</v>
      </c>
      <c r="D263" s="99" t="str">
        <f>IFERROR(VLOOKUP(C263,ORG_LIST:ACRO,2,FALSE)," ")</f>
        <v>ADRA</v>
      </c>
      <c r="E263" s="99" t="str">
        <f>IFERROR(VLOOKUP(C263,ORG_LIST:TYPEORG,3,FALSE)," ")</f>
        <v>ONG internationale</v>
      </c>
      <c r="F263" s="98" t="s">
        <v>1164</v>
      </c>
      <c r="G263" s="100" t="s">
        <v>1164</v>
      </c>
      <c r="H263" s="37" t="s">
        <v>1334</v>
      </c>
      <c r="I263" s="100" t="s">
        <v>692</v>
      </c>
      <c r="J263" s="99" t="str">
        <f>INDEX(TblAdmin1[Admin1 PCODE],MATCH(I263,TblAdmin1[Admin1],0),1)</f>
        <v>CD63</v>
      </c>
      <c r="K263" s="100" t="s">
        <v>1031</v>
      </c>
      <c r="L263" s="99" t="str">
        <f t="array" aca="1" ref="L263" ca="1">OFFSET(Tbl2_Name2,MATCH(K263,OFFSET(Tbl2_RegionPCODE,MATCH(J263,Tbl2_Pcode1,0),1,COUNTIF(Tbl2_Pcode1,J263),1),0)-1+MATCH(J263,Tbl2_Pcode1,0)-1,1)</f>
        <v>CD6312</v>
      </c>
      <c r="M263" s="100"/>
      <c r="N263" s="99" t="e">
        <f t="array" aca="1" ref="N263" ca="1">OFFSET(Tbl3_Name3,MATCH(M263,OFFSET(Tbl3_Admin2PCODE,MATCH(L263,Tbl3_Pcode2,0),1,COUNTIF(Tbl3_Pcode2,L263),1),0)-1+MATCH(L263,Tbl3_Pcode2,0)-1,1)</f>
        <v>#N/A</v>
      </c>
      <c r="O263" s="98"/>
      <c r="P263" s="99" t="e">
        <f t="array" aca="1" ref="P263" ca="1">OFFSET(Tbl4_Name4,MATCH(O263,OFFSET(Tbl4_Admin3PCODE,MATCH(N263,Tbl4_PCODE3,0),1,COUNTIF(Tbl4_PCODE3,N263),1),0)-1+MATCH(N263,Tbl4_PCODE3,0)-1,1)</f>
        <v>#N/A</v>
      </c>
      <c r="Q263" s="99" t="str">
        <f ca="1">IFERROR(VLOOKUP(P263,PCODE4:LATITUDE,2,FALSE),"")</f>
        <v/>
      </c>
      <c r="R263" s="99" t="str">
        <f ca="1">IFERROR(VLOOKUP(P263,PCODE4:LONGITUDE,3,FALSE),"")</f>
        <v/>
      </c>
      <c r="S263" s="100"/>
      <c r="T263" s="100"/>
      <c r="U263" s="100"/>
      <c r="V263" s="108" t="s">
        <v>39</v>
      </c>
      <c r="W263" s="99" t="str">
        <f>IFERROR(VLOOKUP(V263,ACTIVITIES:UNIT,2,FALSE)," ")</f>
        <v># de personnes</v>
      </c>
      <c r="X263" s="99"/>
      <c r="Y263" s="98"/>
      <c r="Z263" s="101">
        <v>40</v>
      </c>
      <c r="AA263" s="101">
        <v>40</v>
      </c>
      <c r="AB263" s="101"/>
      <c r="AC263" s="101"/>
      <c r="AD263" s="101">
        <v>20</v>
      </c>
      <c r="AE263" s="102">
        <v>20</v>
      </c>
      <c r="AF263" s="102" t="s">
        <v>1330</v>
      </c>
      <c r="AG263" s="107">
        <v>42077</v>
      </c>
      <c r="AH263" s="107">
        <v>42246</v>
      </c>
      <c r="AI263" s="101"/>
    </row>
    <row r="264" spans="1:35" ht="15" hidden="1" customHeight="1">
      <c r="A264" s="97"/>
      <c r="B264" s="90">
        <v>42154</v>
      </c>
      <c r="C264" s="98" t="s">
        <v>1164</v>
      </c>
      <c r="D264" s="99" t="str">
        <f>IFERROR(VLOOKUP(C264,ORG_LIST:ACRO,2,FALSE)," ")</f>
        <v>ADRA</v>
      </c>
      <c r="E264" s="99" t="str">
        <f>IFERROR(VLOOKUP(C264,ORG_LIST:TYPEORG,3,FALSE)," ")</f>
        <v>ONG internationale</v>
      </c>
      <c r="F264" s="98" t="s">
        <v>1164</v>
      </c>
      <c r="G264" s="100" t="s">
        <v>1164</v>
      </c>
      <c r="H264" s="37" t="s">
        <v>1334</v>
      </c>
      <c r="I264" s="100" t="s">
        <v>683</v>
      </c>
      <c r="J264" s="99" t="str">
        <f>INDEX(TblAdmin1[Admin1 PCODE],MATCH(I264,TblAdmin1[Admin1],0),1)</f>
        <v>CD91</v>
      </c>
      <c r="K264" s="100" t="s">
        <v>865</v>
      </c>
      <c r="L264" s="99" t="str">
        <f t="array" aca="1" ref="L264" ca="1">OFFSET(Tbl2_Name2,MATCH(K264,OFFSET(Tbl2_RegionPCODE,MATCH(J264,Tbl2_Pcode1,0),1,COUNTIF(Tbl2_Pcode1,J264),1),0)-1+MATCH(J264,Tbl2_Pcode1,0)-1,1)</f>
        <v>CD9104</v>
      </c>
      <c r="M264" s="100"/>
      <c r="N264" s="99" t="e">
        <f t="array" aca="1" ref="N264" ca="1">OFFSET(Tbl3_Name3,MATCH(M264,OFFSET(Tbl3_Admin2PCODE,MATCH(L264,Tbl3_Pcode2,0),1,COUNTIF(Tbl3_Pcode2,L264),1),0)-1+MATCH(L264,Tbl3_Pcode2,0)-1,1)</f>
        <v>#N/A</v>
      </c>
      <c r="O264" s="98"/>
      <c r="P264" s="99" t="e">
        <f t="array" aca="1" ref="P264" ca="1">OFFSET(Tbl4_Name4,MATCH(O264,OFFSET(Tbl4_Admin3PCODE,MATCH(N264,Tbl4_PCODE3,0),1,COUNTIF(Tbl4_PCODE3,N264),1),0)-1+MATCH(N264,Tbl4_PCODE3,0)-1,1)</f>
        <v>#N/A</v>
      </c>
      <c r="Q264" s="99" t="str">
        <f ca="1">IFERROR(VLOOKUP(P264,PCODE4:LATITUDE,2,FALSE),"")</f>
        <v/>
      </c>
      <c r="R264" s="99" t="str">
        <f ca="1">IFERROR(VLOOKUP(P264,PCODE4:LONGITUDE,3,FALSE),"")</f>
        <v/>
      </c>
      <c r="S264" s="100"/>
      <c r="T264" s="100"/>
      <c r="U264" s="100"/>
      <c r="V264" s="108" t="s">
        <v>39</v>
      </c>
      <c r="W264" s="99" t="str">
        <f>IFERROR(VLOOKUP(V264,ACTIVITIES:UNIT,2,FALSE)," ")</f>
        <v># de personnes</v>
      </c>
      <c r="X264" s="99"/>
      <c r="Y264" s="98"/>
      <c r="Z264" s="101">
        <v>40</v>
      </c>
      <c r="AA264" s="101">
        <v>40</v>
      </c>
      <c r="AB264" s="101"/>
      <c r="AC264" s="101"/>
      <c r="AD264" s="101">
        <v>20</v>
      </c>
      <c r="AE264" s="102">
        <v>20</v>
      </c>
      <c r="AF264" s="102" t="s">
        <v>1330</v>
      </c>
      <c r="AG264" s="107">
        <v>42077</v>
      </c>
      <c r="AH264" s="107">
        <v>42246</v>
      </c>
      <c r="AI264" s="101"/>
    </row>
    <row r="265" spans="1:35" ht="15" hidden="1" customHeight="1">
      <c r="A265" s="97"/>
      <c r="B265" s="90">
        <v>42154</v>
      </c>
      <c r="C265" s="98" t="s">
        <v>1164</v>
      </c>
      <c r="D265" s="99" t="str">
        <f>IFERROR(VLOOKUP(C265,ORG_LIST:ACRO,2,FALSE)," ")</f>
        <v>ADRA</v>
      </c>
      <c r="E265" s="99" t="str">
        <f>IFERROR(VLOOKUP(C265,ORG_LIST:TYPEORG,3,FALSE)," ")</f>
        <v>ONG internationale</v>
      </c>
      <c r="F265" s="98" t="s">
        <v>1164</v>
      </c>
      <c r="G265" s="100" t="s">
        <v>1164</v>
      </c>
      <c r="H265" s="37" t="s">
        <v>1334</v>
      </c>
      <c r="I265" s="100" t="s">
        <v>678</v>
      </c>
      <c r="J265" s="99" t="str">
        <f>INDEX(TblAdmin1[Admin1 PCODE],MATCH(I265,TblAdmin1[Admin1],0),1)</f>
        <v>CD71</v>
      </c>
      <c r="K265" s="100" t="s">
        <v>770</v>
      </c>
      <c r="L265" s="99" t="str">
        <f t="array" aca="1" ref="L265" ca="1">OFFSET(Tbl2_Name2,MATCH(K265,OFFSET(Tbl2_RegionPCODE,MATCH(J265,Tbl2_Pcode1,0),1,COUNTIF(Tbl2_Pcode1,J265),1),0)-1+MATCH(J265,Tbl2_Pcode1,0)-1,1)</f>
        <v>CD7102</v>
      </c>
      <c r="M265" s="100"/>
      <c r="N265" s="99" t="e">
        <f t="array" aca="1" ref="N265" ca="1">OFFSET(Tbl3_Name3,MATCH(M265,OFFSET(Tbl3_Admin2PCODE,MATCH(L265,Tbl3_Pcode2,0),1,COUNTIF(Tbl3_Pcode2,L265),1),0)-1+MATCH(L265,Tbl3_Pcode2,0)-1,1)</f>
        <v>#N/A</v>
      </c>
      <c r="O265" s="98"/>
      <c r="P265" s="99" t="e">
        <f t="array" aca="1" ref="P265" ca="1">OFFSET(Tbl4_Name4,MATCH(O265,OFFSET(Tbl4_Admin3PCODE,MATCH(N265,Tbl4_PCODE3,0),1,COUNTIF(Tbl4_PCODE3,N265),1),0)-1+MATCH(N265,Tbl4_PCODE3,0)-1,1)</f>
        <v>#N/A</v>
      </c>
      <c r="Q265" s="99" t="str">
        <f ca="1">IFERROR(VLOOKUP(P265,PCODE4:LATITUDE,2,FALSE),"")</f>
        <v/>
      </c>
      <c r="R265" s="99" t="str">
        <f ca="1">IFERROR(VLOOKUP(P265,PCODE4:LONGITUDE,3,FALSE),"")</f>
        <v/>
      </c>
      <c r="S265" s="100"/>
      <c r="T265" s="100"/>
      <c r="U265" s="100"/>
      <c r="V265" s="108" t="s">
        <v>39</v>
      </c>
      <c r="W265" s="99" t="str">
        <f>IFERROR(VLOOKUP(V265,ACTIVITIES:UNIT,2,FALSE)," ")</f>
        <v># de personnes</v>
      </c>
      <c r="X265" s="99"/>
      <c r="Y265" s="98"/>
      <c r="Z265" s="101">
        <v>40</v>
      </c>
      <c r="AA265" s="101">
        <v>40</v>
      </c>
      <c r="AB265" s="101"/>
      <c r="AC265" s="101"/>
      <c r="AD265" s="101">
        <v>20</v>
      </c>
      <c r="AE265" s="102">
        <v>20</v>
      </c>
      <c r="AF265" s="102" t="s">
        <v>1330</v>
      </c>
      <c r="AG265" s="107">
        <v>42077</v>
      </c>
      <c r="AH265" s="107">
        <v>42246</v>
      </c>
      <c r="AI265" s="101"/>
    </row>
    <row r="266" spans="1:35" ht="15" hidden="1" customHeight="1">
      <c r="A266" s="97"/>
      <c r="B266" s="90">
        <v>42154</v>
      </c>
      <c r="C266" s="98" t="s">
        <v>1164</v>
      </c>
      <c r="D266" s="99" t="str">
        <f>IFERROR(VLOOKUP(C266,ORG_LIST:ACRO,2,FALSE)," ")</f>
        <v>ADRA</v>
      </c>
      <c r="E266" s="99" t="str">
        <f>IFERROR(VLOOKUP(C266,ORG_LIST:TYPEORG,3,FALSE)," ")</f>
        <v>ONG internationale</v>
      </c>
      <c r="F266" s="98" t="s">
        <v>1164</v>
      </c>
      <c r="G266" s="100" t="s">
        <v>1164</v>
      </c>
      <c r="H266" s="37" t="s">
        <v>1334</v>
      </c>
      <c r="I266" s="100" t="s">
        <v>678</v>
      </c>
      <c r="J266" s="99" t="str">
        <f>INDEX(TblAdmin1[Admin1 PCODE],MATCH(I266,TblAdmin1[Admin1],0),1)</f>
        <v>CD71</v>
      </c>
      <c r="K266" s="100" t="s">
        <v>772</v>
      </c>
      <c r="L266" s="99" t="str">
        <f t="array" aca="1" ref="L266" ca="1">OFFSET(Tbl2_Name2,MATCH(K266,OFFSET(Tbl2_RegionPCODE,MATCH(J266,Tbl2_Pcode1,0),1,COUNTIF(Tbl2_Pcode1,J266),1),0)-1+MATCH(J266,Tbl2_Pcode1,0)-1,1)</f>
        <v>CD7103</v>
      </c>
      <c r="M266" s="100"/>
      <c r="N266" s="99" t="e">
        <f t="array" aca="1" ref="N266" ca="1">OFFSET(Tbl3_Name3,MATCH(M266,OFFSET(Tbl3_Admin2PCODE,MATCH(L266,Tbl3_Pcode2,0),1,COUNTIF(Tbl3_Pcode2,L266),1),0)-1+MATCH(L266,Tbl3_Pcode2,0)-1,1)</f>
        <v>#N/A</v>
      </c>
      <c r="O266" s="98"/>
      <c r="P266" s="99" t="e">
        <f t="array" aca="1" ref="P266" ca="1">OFFSET(Tbl4_Name4,MATCH(O266,OFFSET(Tbl4_Admin3PCODE,MATCH(N266,Tbl4_PCODE3,0),1,COUNTIF(Tbl4_PCODE3,N266),1),0)-1+MATCH(N266,Tbl4_PCODE3,0)-1,1)</f>
        <v>#N/A</v>
      </c>
      <c r="Q266" s="99" t="str">
        <f ca="1">IFERROR(VLOOKUP(P266,PCODE4:LATITUDE,2,FALSE),"")</f>
        <v/>
      </c>
      <c r="R266" s="99" t="str">
        <f ca="1">IFERROR(VLOOKUP(P266,PCODE4:LONGITUDE,3,FALSE),"")</f>
        <v/>
      </c>
      <c r="S266" s="100"/>
      <c r="T266" s="100"/>
      <c r="U266" s="100"/>
      <c r="V266" s="108" t="s">
        <v>39</v>
      </c>
      <c r="W266" s="99" t="str">
        <f>IFERROR(VLOOKUP(V266,ACTIVITIES:UNIT,2,FALSE)," ")</f>
        <v># de personnes</v>
      </c>
      <c r="X266" s="99"/>
      <c r="Y266" s="98"/>
      <c r="Z266" s="101">
        <v>40</v>
      </c>
      <c r="AA266" s="101">
        <v>40</v>
      </c>
      <c r="AB266" s="101"/>
      <c r="AC266" s="101"/>
      <c r="AD266" s="101">
        <v>20</v>
      </c>
      <c r="AE266" s="102">
        <v>20</v>
      </c>
      <c r="AF266" s="102" t="s">
        <v>1330</v>
      </c>
      <c r="AG266" s="107">
        <v>42077</v>
      </c>
      <c r="AH266" s="107">
        <v>42246</v>
      </c>
      <c r="AI266" s="101"/>
    </row>
    <row r="267" spans="1:35" ht="15" hidden="1" customHeight="1">
      <c r="A267" s="90">
        <v>41942</v>
      </c>
      <c r="B267" s="90">
        <v>42154</v>
      </c>
      <c r="C267" s="93" t="s">
        <v>5</v>
      </c>
      <c r="D267" s="14" t="str">
        <f>IFERROR(VLOOKUP(C267,ORG_LIST:ACRO,2,FALSE)," ")</f>
        <v>UNICEF</v>
      </c>
      <c r="E267" s="14" t="str">
        <f>IFERROR(VLOOKUP(C267,ORG_LIST:TYPEORG,3,FALSE)," ")</f>
        <v>Agence ONU</v>
      </c>
      <c r="F267" s="14" t="s">
        <v>5</v>
      </c>
      <c r="G267" s="14" t="s">
        <v>1191</v>
      </c>
      <c r="H267" s="37" t="s">
        <v>1182</v>
      </c>
      <c r="I267" s="37" t="s">
        <v>699</v>
      </c>
      <c r="J267" s="14" t="str">
        <f>INDEX(TblAdmin1[Admin1 PCODE],MATCH(I267,TblAdmin1[Admin1],0),1)</f>
        <v>CD74</v>
      </c>
      <c r="K267" s="37" t="s">
        <v>925</v>
      </c>
      <c r="L267" s="14" t="str">
        <f t="array" aca="1" ref="L267" ca="1">OFFSET(Tbl2_Name2,MATCH(K267,OFFSET(Tbl2_RegionPCODE,MATCH(J267,Tbl2_Pcode1,0),1,COUNTIF(Tbl2_Pcode1,J267),1),0)-1+MATCH(J267,Tbl2_Pcode1,0)-1,1)</f>
        <v>CD7405</v>
      </c>
      <c r="M267" s="37"/>
      <c r="N267" s="14" t="e">
        <f t="array" aca="1" ref="N267" ca="1">OFFSET(Tbl3_Name3,MATCH(M267,OFFSET(Tbl3_Admin2PCODE,MATCH(L267,Tbl3_Pcode2,0),1,COUNTIF(Tbl3_Pcode2,L267),1),0)-1+MATCH(L267,Tbl3_Pcode2,0)-1,1)</f>
        <v>#N/A</v>
      </c>
      <c r="P267" s="14" t="e">
        <f t="array" aca="1" ref="P267" ca="1">OFFSET(Tbl4_Name4,MATCH(O267,OFFSET(Tbl4_Admin3PCODE,MATCH(N267,Tbl4_PCODE3,0),1,COUNTIF(Tbl4_PCODE3,N267),1),0)-1+MATCH(N267,Tbl4_PCODE3,0)-1,1)</f>
        <v>#N/A</v>
      </c>
      <c r="Q267" s="14" t="str">
        <f ca="1">IFERROR(VLOOKUP(P267,PCODE4:LATITUDE,2,FALSE),"")</f>
        <v/>
      </c>
      <c r="R267" s="14" t="str">
        <f ca="1">IFERROR(VLOOKUP(P267,PCODE4:LONGITUDE,3,FALSE),"")</f>
        <v/>
      </c>
      <c r="S267" s="37"/>
      <c r="T267" s="37"/>
      <c r="U267" s="37"/>
      <c r="V267" s="36" t="s">
        <v>40</v>
      </c>
      <c r="W267" s="14" t="str">
        <f>IFERROR(VLOOKUP(V267,ACTIVITIES:UNIT,2,FALSE)," ")</f>
        <v># de salles de classe et d'enfants</v>
      </c>
      <c r="X267" s="14">
        <v>10</v>
      </c>
      <c r="Y267" s="36">
        <v>6</v>
      </c>
      <c r="Z267" s="91">
        <v>1000</v>
      </c>
      <c r="AA267" s="91">
        <v>600</v>
      </c>
      <c r="AB267" s="91">
        <f>Table1[[#This Row],[TOTAL DES BÉNÉFICIAIRES ATTEINTS]]/2</f>
        <v>300</v>
      </c>
      <c r="AC267" s="91"/>
      <c r="AD267" s="91"/>
      <c r="AE267" s="91">
        <v>10</v>
      </c>
      <c r="AF267" s="38" t="s">
        <v>1330</v>
      </c>
      <c r="AG267" s="111">
        <v>42004</v>
      </c>
      <c r="AH267" s="111">
        <v>42368</v>
      </c>
      <c r="AI267" s="91"/>
    </row>
    <row r="268" spans="1:35" ht="15" hidden="1" customHeight="1">
      <c r="A268" s="90">
        <v>41942</v>
      </c>
      <c r="B268" s="90">
        <v>42154</v>
      </c>
      <c r="C268" s="93" t="s">
        <v>5</v>
      </c>
      <c r="D268" s="14" t="str">
        <f>IFERROR(VLOOKUP(C268,ORG_LIST:ACRO,2,FALSE)," ")</f>
        <v>UNICEF</v>
      </c>
      <c r="E268" s="14" t="str">
        <f>IFERROR(VLOOKUP(C268,ORG_LIST:TYPEORG,3,FALSE)," ")</f>
        <v>Agence ONU</v>
      </c>
      <c r="F268" s="14" t="s">
        <v>5</v>
      </c>
      <c r="G268" s="14" t="s">
        <v>1191</v>
      </c>
      <c r="H268" s="37" t="s">
        <v>1182</v>
      </c>
      <c r="I268" s="37" t="s">
        <v>699</v>
      </c>
      <c r="J268" s="14" t="str">
        <f>INDEX(TblAdmin1[Admin1 PCODE],MATCH(I268,TblAdmin1[Admin1],0),1)</f>
        <v>CD74</v>
      </c>
      <c r="K268" s="37" t="s">
        <v>915</v>
      </c>
      <c r="L268" s="14" t="str">
        <f t="array" aca="1" ref="L268" ca="1">OFFSET(Tbl2_Name2,MATCH(K268,OFFSET(Tbl2_RegionPCODE,MATCH(J268,Tbl2_Pcode1,0),1,COUNTIF(Tbl2_Pcode1,J268),1),0)-1+MATCH(J268,Tbl2_Pcode1,0)-1,1)</f>
        <v>CD7408</v>
      </c>
      <c r="M268" s="37"/>
      <c r="N268" s="14" t="e">
        <f t="array" aca="1" ref="N268" ca="1">OFFSET(Tbl3_Name3,MATCH(M268,OFFSET(Tbl3_Admin2PCODE,MATCH(L268,Tbl3_Pcode2,0),1,COUNTIF(Tbl3_Pcode2,L268),1),0)-1+MATCH(L268,Tbl3_Pcode2,0)-1,1)</f>
        <v>#N/A</v>
      </c>
      <c r="P268" s="14" t="e">
        <f t="array" aca="1" ref="P268" ca="1">OFFSET(Tbl4_Name4,MATCH(O268,OFFSET(Tbl4_Admin3PCODE,MATCH(N268,Tbl4_PCODE3,0),1,COUNTIF(Tbl4_PCODE3,N268),1),0)-1+MATCH(N268,Tbl4_PCODE3,0)-1,1)</f>
        <v>#N/A</v>
      </c>
      <c r="Q268" s="14" t="str">
        <f ca="1">IFERROR(VLOOKUP(P268,PCODE4:LATITUDE,2,FALSE),"")</f>
        <v/>
      </c>
      <c r="R268" s="14" t="str">
        <f ca="1">IFERROR(VLOOKUP(P268,PCODE4:LONGITUDE,3,FALSE),"")</f>
        <v/>
      </c>
      <c r="S268" s="37"/>
      <c r="T268" s="37"/>
      <c r="U268" s="37"/>
      <c r="V268" s="36" t="s">
        <v>40</v>
      </c>
      <c r="W268" s="14" t="str">
        <f>IFERROR(VLOOKUP(V268,ACTIVITIES:UNIT,2,FALSE)," ")</f>
        <v># de salles de classe et d'enfants</v>
      </c>
      <c r="X268" s="14">
        <v>10</v>
      </c>
      <c r="Y268" s="36">
        <v>8</v>
      </c>
      <c r="Z268" s="91">
        <v>1000</v>
      </c>
      <c r="AA268" s="91">
        <v>800</v>
      </c>
      <c r="AB268" s="91">
        <f>Table1[[#This Row],[TOTAL DES BÉNÉFICIAIRES ATTEINTS]]/2</f>
        <v>400</v>
      </c>
      <c r="AC268" s="91"/>
      <c r="AD268" s="91"/>
      <c r="AE268" s="91">
        <v>10</v>
      </c>
      <c r="AF268" s="38" t="s">
        <v>1330</v>
      </c>
      <c r="AG268" s="111">
        <v>42004</v>
      </c>
      <c r="AH268" s="111">
        <v>42368</v>
      </c>
      <c r="AI268" s="91"/>
    </row>
    <row r="269" spans="1:35" ht="15" hidden="1" customHeight="1">
      <c r="A269" s="90">
        <v>41942</v>
      </c>
      <c r="B269" s="90">
        <v>42154</v>
      </c>
      <c r="C269" s="93" t="s">
        <v>5</v>
      </c>
      <c r="D269" s="14" t="str">
        <f>IFERROR(VLOOKUP(C269,ORG_LIST:ACRO,2,FALSE)," ")</f>
        <v>UNICEF</v>
      </c>
      <c r="E269" s="14" t="str">
        <f>IFERROR(VLOOKUP(C269,ORG_LIST:TYPEORG,3,FALSE)," ")</f>
        <v>Agence ONU</v>
      </c>
      <c r="F269" s="14" t="s">
        <v>5</v>
      </c>
      <c r="G269" s="14" t="s">
        <v>1191</v>
      </c>
      <c r="H269" s="37" t="s">
        <v>1182</v>
      </c>
      <c r="I269" s="37" t="s">
        <v>699</v>
      </c>
      <c r="J269" s="14" t="str">
        <f>INDEX(TblAdmin1[Admin1 PCODE],MATCH(I269,TblAdmin1[Admin1],0),1)</f>
        <v>CD74</v>
      </c>
      <c r="K269" s="37" t="s">
        <v>965</v>
      </c>
      <c r="L269" s="14" t="str">
        <f t="array" aca="1" ref="L269" ca="1">OFFSET(Tbl2_Name2,MATCH(K269,OFFSET(Tbl2_RegionPCODE,MATCH(J269,Tbl2_Pcode1,0),1,COUNTIF(Tbl2_Pcode1,J269),1),0)-1+MATCH(J269,Tbl2_Pcode1,0)-1,1)</f>
        <v>CD7410</v>
      </c>
      <c r="M269" s="37"/>
      <c r="N269" s="14" t="e">
        <f t="array" aca="1" ref="N269" ca="1">OFFSET(Tbl3_Name3,MATCH(M269,OFFSET(Tbl3_Admin2PCODE,MATCH(L269,Tbl3_Pcode2,0),1,COUNTIF(Tbl3_Pcode2,L269),1),0)-1+MATCH(L269,Tbl3_Pcode2,0)-1,1)</f>
        <v>#N/A</v>
      </c>
      <c r="P269" s="14" t="e">
        <f t="array" aca="1" ref="P269" ca="1">OFFSET(Tbl4_Name4,MATCH(O269,OFFSET(Tbl4_Admin3PCODE,MATCH(N269,Tbl4_PCODE3,0),1,COUNTIF(Tbl4_PCODE3,N269),1),0)-1+MATCH(N269,Tbl4_PCODE3,0)-1,1)</f>
        <v>#N/A</v>
      </c>
      <c r="Q269" s="14" t="str">
        <f ca="1">IFERROR(VLOOKUP(P269,PCODE4:LATITUDE,2,FALSE),"")</f>
        <v/>
      </c>
      <c r="R269" s="14" t="str">
        <f ca="1">IFERROR(VLOOKUP(P269,PCODE4:LONGITUDE,3,FALSE),"")</f>
        <v/>
      </c>
      <c r="S269" s="37"/>
      <c r="T269" s="37"/>
      <c r="U269" s="37"/>
      <c r="V269" s="36" t="s">
        <v>40</v>
      </c>
      <c r="W269" s="14" t="str">
        <f>IFERROR(VLOOKUP(V269,ACTIVITIES:UNIT,2,FALSE)," ")</f>
        <v># de salles de classe et d'enfants</v>
      </c>
      <c r="X269" s="14">
        <v>10</v>
      </c>
      <c r="Y269" s="36">
        <v>3</v>
      </c>
      <c r="Z269" s="91">
        <v>1000</v>
      </c>
      <c r="AA269" s="91">
        <v>300</v>
      </c>
      <c r="AB269" s="91">
        <f>Table1[[#This Row],[TOTAL DES BÉNÉFICIAIRES ATTEINTS]]/2</f>
        <v>150</v>
      </c>
      <c r="AC269" s="91"/>
      <c r="AD269" s="91"/>
      <c r="AE269" s="38"/>
      <c r="AF269" s="38" t="s">
        <v>1330</v>
      </c>
      <c r="AG269" s="111">
        <v>42004</v>
      </c>
      <c r="AH269" s="111">
        <v>42368</v>
      </c>
      <c r="AI269" s="91"/>
    </row>
    <row r="270" spans="1:35" ht="15" hidden="1" customHeight="1">
      <c r="A270" s="90">
        <v>41942</v>
      </c>
      <c r="B270" s="90">
        <v>42154</v>
      </c>
      <c r="C270" s="93" t="s">
        <v>5</v>
      </c>
      <c r="D270" s="14" t="str">
        <f>IFERROR(VLOOKUP(C270,ORG_LIST:ACRO,2,FALSE)," ")</f>
        <v>UNICEF</v>
      </c>
      <c r="E270" s="14" t="str">
        <f>IFERROR(VLOOKUP(C270,ORG_LIST:TYPEORG,3,FALSE)," ")</f>
        <v>Agence ONU</v>
      </c>
      <c r="F270" s="14" t="s">
        <v>5</v>
      </c>
      <c r="G270" s="14" t="s">
        <v>1191</v>
      </c>
      <c r="H270" s="37" t="s">
        <v>1182</v>
      </c>
      <c r="I270" s="37" t="s">
        <v>699</v>
      </c>
      <c r="J270" s="14" t="str">
        <f>INDEX(TblAdmin1[Admin1 PCODE],MATCH(I270,TblAdmin1[Admin1],0),1)</f>
        <v>CD74</v>
      </c>
      <c r="K270" s="37" t="s">
        <v>913</v>
      </c>
      <c r="L270" s="14" t="str">
        <f t="array" aca="1" ref="L270" ca="1">OFFSET(Tbl2_Name2,MATCH(K270,OFFSET(Tbl2_RegionPCODE,MATCH(J270,Tbl2_Pcode1,0),1,COUNTIF(Tbl2_Pcode1,J270),1),0)-1+MATCH(J270,Tbl2_Pcode1,0)-1,1)</f>
        <v>CD7403</v>
      </c>
      <c r="M270" s="37"/>
      <c r="N270" s="14" t="e">
        <f t="array" aca="1" ref="N270" ca="1">OFFSET(Tbl3_Name3,MATCH(M270,OFFSET(Tbl3_Admin2PCODE,MATCH(L270,Tbl3_Pcode2,0),1,COUNTIF(Tbl3_Pcode2,L270),1),0)-1+MATCH(L270,Tbl3_Pcode2,0)-1,1)</f>
        <v>#N/A</v>
      </c>
      <c r="P270" s="14" t="e">
        <f t="array" aca="1" ref="P270" ca="1">OFFSET(Tbl4_Name4,MATCH(O270,OFFSET(Tbl4_Admin3PCODE,MATCH(N270,Tbl4_PCODE3,0),1,COUNTIF(Tbl4_PCODE3,N270),1),0)-1+MATCH(N270,Tbl4_PCODE3,0)-1,1)</f>
        <v>#N/A</v>
      </c>
      <c r="Q270" s="14" t="str">
        <f ca="1">IFERROR(VLOOKUP(P270,PCODE4:LATITUDE,2,FALSE),"")</f>
        <v/>
      </c>
      <c r="R270" s="14" t="str">
        <f ca="1">IFERROR(VLOOKUP(P270,PCODE4:LONGITUDE,3,FALSE),"")</f>
        <v/>
      </c>
      <c r="S270" s="37"/>
      <c r="T270" s="37"/>
      <c r="U270" s="37"/>
      <c r="V270" s="36" t="s">
        <v>40</v>
      </c>
      <c r="W270" s="14" t="str">
        <f>IFERROR(VLOOKUP(V270,ACTIVITIES:UNIT,2,FALSE)," ")</f>
        <v># de salles de classe et d'enfants</v>
      </c>
      <c r="X270" s="14">
        <v>10</v>
      </c>
      <c r="Y270" s="36">
        <v>7</v>
      </c>
      <c r="Z270" s="91">
        <v>1000</v>
      </c>
      <c r="AA270" s="91">
        <v>700</v>
      </c>
      <c r="AB270" s="91">
        <f>Table1[[#This Row],[TOTAL DES BÉNÉFICIAIRES ATTEINTS]]/2</f>
        <v>350</v>
      </c>
      <c r="AC270" s="91"/>
      <c r="AD270" s="91"/>
      <c r="AE270" s="91">
        <v>10</v>
      </c>
      <c r="AF270" s="38" t="s">
        <v>1330</v>
      </c>
      <c r="AG270" s="111">
        <v>42004</v>
      </c>
      <c r="AH270" s="111">
        <v>42368</v>
      </c>
      <c r="AI270" s="91"/>
    </row>
    <row r="271" spans="1:35" ht="15" hidden="1" customHeight="1">
      <c r="A271" s="90">
        <v>41942</v>
      </c>
      <c r="B271" s="90">
        <v>42154</v>
      </c>
      <c r="C271" s="93" t="s">
        <v>5</v>
      </c>
      <c r="D271" s="14" t="str">
        <f>IFERROR(VLOOKUP(C271,ORG_LIST:ACRO,2,FALSE)," ")</f>
        <v>UNICEF</v>
      </c>
      <c r="E271" s="14" t="str">
        <f>IFERROR(VLOOKUP(C271,ORG_LIST:TYPEORG,3,FALSE)," ")</f>
        <v>Agence ONU</v>
      </c>
      <c r="F271" s="14" t="s">
        <v>5</v>
      </c>
      <c r="G271" s="14" t="s">
        <v>1191</v>
      </c>
      <c r="H271" s="37" t="s">
        <v>1182</v>
      </c>
      <c r="I271" s="37" t="s">
        <v>699</v>
      </c>
      <c r="J271" s="14" t="str">
        <f>INDEX(TblAdmin1[Admin1 PCODE],MATCH(I271,TblAdmin1[Admin1],0),1)</f>
        <v>CD74</v>
      </c>
      <c r="K271" s="37" t="s">
        <v>905</v>
      </c>
      <c r="L271" s="14" t="str">
        <f t="array" aca="1" ref="L271" ca="1">OFFSET(Tbl2_Name2,MATCH(K271,OFFSET(Tbl2_RegionPCODE,MATCH(J271,Tbl2_Pcode1,0),1,COUNTIF(Tbl2_Pcode1,J271),1),0)-1+MATCH(J271,Tbl2_Pcode1,0)-1,1)</f>
        <v>CD7401</v>
      </c>
      <c r="M271" s="37"/>
      <c r="N271" s="14" t="e">
        <f t="array" aca="1" ref="N271" ca="1">OFFSET(Tbl3_Name3,MATCH(M271,OFFSET(Tbl3_Admin2PCODE,MATCH(L271,Tbl3_Pcode2,0),1,COUNTIF(Tbl3_Pcode2,L271),1),0)-1+MATCH(L271,Tbl3_Pcode2,0)-1,1)</f>
        <v>#N/A</v>
      </c>
      <c r="P271" s="14" t="e">
        <f t="array" aca="1" ref="P271" ca="1">OFFSET(Tbl4_Name4,MATCH(O271,OFFSET(Tbl4_Admin3PCODE,MATCH(N271,Tbl4_PCODE3,0),1,COUNTIF(Tbl4_PCODE3,N271),1),0)-1+MATCH(N271,Tbl4_PCODE3,0)-1,1)</f>
        <v>#N/A</v>
      </c>
      <c r="Q271" s="14" t="str">
        <f ca="1">IFERROR(VLOOKUP(P271,PCODE4:LATITUDE,2,FALSE),"")</f>
        <v/>
      </c>
      <c r="R271" s="14" t="str">
        <f ca="1">IFERROR(VLOOKUP(P271,PCODE4:LONGITUDE,3,FALSE),"")</f>
        <v/>
      </c>
      <c r="S271" s="37"/>
      <c r="T271" s="37"/>
      <c r="U271" s="37"/>
      <c r="V271" s="36" t="s">
        <v>40</v>
      </c>
      <c r="W271" s="14" t="str">
        <f>IFERROR(VLOOKUP(V271,ACTIVITIES:UNIT,2,FALSE)," ")</f>
        <v># de salles de classe et d'enfants</v>
      </c>
      <c r="X271" s="14">
        <v>10</v>
      </c>
      <c r="Y271" s="36">
        <v>9</v>
      </c>
      <c r="Z271" s="91">
        <v>1000</v>
      </c>
      <c r="AA271" s="91">
        <v>900</v>
      </c>
      <c r="AB271" s="91">
        <f>Table1[[#This Row],[TOTAL DES BÉNÉFICIAIRES ATTEINTS]]/2</f>
        <v>450</v>
      </c>
      <c r="AC271" s="91"/>
      <c r="AD271" s="91"/>
      <c r="AE271" s="91">
        <v>10</v>
      </c>
      <c r="AF271" s="38" t="s">
        <v>1330</v>
      </c>
      <c r="AG271" s="111">
        <v>42004</v>
      </c>
      <c r="AH271" s="111">
        <v>42368</v>
      </c>
      <c r="AI271" s="91"/>
    </row>
    <row r="272" spans="1:35" ht="15" hidden="1" customHeight="1">
      <c r="A272" s="90">
        <v>41942</v>
      </c>
      <c r="B272" s="90">
        <v>42154</v>
      </c>
      <c r="C272" s="93" t="s">
        <v>5</v>
      </c>
      <c r="D272" s="14" t="str">
        <f>IFERROR(VLOOKUP(C272,ORG_LIST:ACRO,2,FALSE)," ")</f>
        <v>UNICEF</v>
      </c>
      <c r="E272" s="14" t="str">
        <f>IFERROR(VLOOKUP(C272,ORG_LIST:TYPEORG,3,FALSE)," ")</f>
        <v>Agence ONU</v>
      </c>
      <c r="F272" s="14" t="s">
        <v>5</v>
      </c>
      <c r="G272" s="14" t="s">
        <v>1191</v>
      </c>
      <c r="H272" s="37" t="s">
        <v>1182</v>
      </c>
      <c r="I272" s="37" t="s">
        <v>699</v>
      </c>
      <c r="J272" s="14" t="str">
        <f>INDEX(TblAdmin1[Admin1 PCODE],MATCH(I272,TblAdmin1[Admin1],0),1)</f>
        <v>CD74</v>
      </c>
      <c r="K272" s="37" t="s">
        <v>907</v>
      </c>
      <c r="L272" s="14" t="str">
        <f t="array" aca="1" ref="L272" ca="1">OFFSET(Tbl2_Name2,MATCH(K272,OFFSET(Tbl2_RegionPCODE,MATCH(J272,Tbl2_Pcode1,0),1,COUNTIF(Tbl2_Pcode1,J272),1),0)-1+MATCH(J272,Tbl2_Pcode1,0)-1,1)</f>
        <v>CD7402</v>
      </c>
      <c r="M272" s="37"/>
      <c r="N272" s="14" t="e">
        <f t="array" aca="1" ref="N272" ca="1">OFFSET(Tbl3_Name3,MATCH(M272,OFFSET(Tbl3_Admin2PCODE,MATCH(L272,Tbl3_Pcode2,0),1,COUNTIF(Tbl3_Pcode2,L272),1),0)-1+MATCH(L272,Tbl3_Pcode2,0)-1,1)</f>
        <v>#N/A</v>
      </c>
      <c r="P272" s="14" t="e">
        <f t="array" aca="1" ref="P272" ca="1">OFFSET(Tbl4_Name4,MATCH(O272,OFFSET(Tbl4_Admin3PCODE,MATCH(N272,Tbl4_PCODE3,0),1,COUNTIF(Tbl4_PCODE3,N272),1),0)-1+MATCH(N272,Tbl4_PCODE3,0)-1,1)</f>
        <v>#N/A</v>
      </c>
      <c r="Q272" s="14" t="str">
        <f ca="1">IFERROR(VLOOKUP(P272,PCODE4:LATITUDE,2,FALSE),"")</f>
        <v/>
      </c>
      <c r="R272" s="14" t="str">
        <f ca="1">IFERROR(VLOOKUP(P272,PCODE4:LONGITUDE,3,FALSE),"")</f>
        <v/>
      </c>
      <c r="S272" s="37"/>
      <c r="T272" s="37"/>
      <c r="U272" s="37"/>
      <c r="V272" s="36" t="s">
        <v>40</v>
      </c>
      <c r="W272" s="14" t="str">
        <f>IFERROR(VLOOKUP(V272,ACTIVITIES:UNIT,2,FALSE)," ")</f>
        <v># de salles de classe et d'enfants</v>
      </c>
      <c r="X272" s="14">
        <v>10</v>
      </c>
      <c r="Y272" s="36">
        <v>10</v>
      </c>
      <c r="Z272" s="91">
        <v>1000</v>
      </c>
      <c r="AA272" s="91">
        <v>1000</v>
      </c>
      <c r="AB272" s="91">
        <f>Table1[[#This Row],[TOTAL DES BÉNÉFICIAIRES ATTEINTS]]/2</f>
        <v>500</v>
      </c>
      <c r="AC272" s="91"/>
      <c r="AD272" s="91"/>
      <c r="AE272" s="38"/>
      <c r="AF272" s="38" t="s">
        <v>1330</v>
      </c>
      <c r="AG272" s="111">
        <v>42004</v>
      </c>
      <c r="AH272" s="111">
        <v>42368</v>
      </c>
      <c r="AI272" s="91"/>
    </row>
    <row r="273" spans="1:35" ht="15" hidden="1" customHeight="1">
      <c r="A273" s="90">
        <v>41942</v>
      </c>
      <c r="B273" s="90">
        <v>42154</v>
      </c>
      <c r="C273" s="93" t="s">
        <v>5</v>
      </c>
      <c r="D273" s="14" t="str">
        <f>IFERROR(VLOOKUP(C273,ORG_LIST:ACRO,2,FALSE)," ")</f>
        <v>UNICEF</v>
      </c>
      <c r="E273" s="14" t="str">
        <f>IFERROR(VLOOKUP(C273,ORG_LIST:TYPEORG,3,FALSE)," ")</f>
        <v>Agence ONU</v>
      </c>
      <c r="F273" s="14" t="s">
        <v>5</v>
      </c>
      <c r="G273" s="14" t="s">
        <v>1191</v>
      </c>
      <c r="H273" s="37" t="s">
        <v>1182</v>
      </c>
      <c r="I273" s="37" t="s">
        <v>699</v>
      </c>
      <c r="J273" s="14" t="str">
        <f>INDEX(TblAdmin1[Admin1 PCODE],MATCH(I273,TblAdmin1[Admin1],0),1)</f>
        <v>CD74</v>
      </c>
      <c r="K273" s="37" t="s">
        <v>907</v>
      </c>
      <c r="L273" s="14" t="str">
        <f t="array" aca="1" ref="L273" ca="1">OFFSET(Tbl2_Name2,MATCH(K273,OFFSET(Tbl2_RegionPCODE,MATCH(J273,Tbl2_Pcode1,0),1,COUNTIF(Tbl2_Pcode1,J273),1),0)-1+MATCH(J273,Tbl2_Pcode1,0)-1,1)</f>
        <v>CD7402</v>
      </c>
      <c r="M273" s="37"/>
      <c r="N273" s="14" t="e">
        <f t="array" aca="1" ref="N273" ca="1">OFFSET(Tbl3_Name3,MATCH(M273,OFFSET(Tbl3_Admin2PCODE,MATCH(L273,Tbl3_Pcode2,0),1,COUNTIF(Tbl3_Pcode2,L273),1),0)-1+MATCH(L273,Tbl3_Pcode2,0)-1,1)</f>
        <v>#N/A</v>
      </c>
      <c r="P273" s="14" t="e">
        <f t="array" aca="1" ref="P273" ca="1">OFFSET(Tbl4_Name4,MATCH(O273,OFFSET(Tbl4_Admin3PCODE,MATCH(N273,Tbl4_PCODE3,0),1,COUNTIF(Tbl4_PCODE3,N273),1),0)-1+MATCH(N273,Tbl4_PCODE3,0)-1,1)</f>
        <v>#N/A</v>
      </c>
      <c r="Q273" s="14" t="str">
        <f ca="1">IFERROR(VLOOKUP(P273,PCODE4:LATITUDE,2,FALSE),"")</f>
        <v/>
      </c>
      <c r="R273" s="14" t="str">
        <f ca="1">IFERROR(VLOOKUP(P273,PCODE4:LONGITUDE,3,FALSE),"")</f>
        <v/>
      </c>
      <c r="S273" s="37"/>
      <c r="T273" s="37"/>
      <c r="U273" s="37"/>
      <c r="V273" s="36" t="s">
        <v>40</v>
      </c>
      <c r="W273" s="14" t="str">
        <f>IFERROR(VLOOKUP(V273,ACTIVITIES:UNIT,2,FALSE)," ")</f>
        <v># de salles de classe et d'enfants</v>
      </c>
      <c r="X273" s="14">
        <v>10</v>
      </c>
      <c r="Y273" s="36">
        <v>6</v>
      </c>
      <c r="Z273" s="91">
        <v>1000</v>
      </c>
      <c r="AA273" s="91">
        <v>600</v>
      </c>
      <c r="AB273" s="91">
        <f>Table1[[#This Row],[TOTAL DES BÉNÉFICIAIRES ATTEINTS]]/2</f>
        <v>300</v>
      </c>
      <c r="AC273" s="91"/>
      <c r="AD273" s="91"/>
      <c r="AE273" s="38"/>
      <c r="AF273" s="38" t="s">
        <v>1330</v>
      </c>
      <c r="AG273" s="111">
        <v>42004</v>
      </c>
      <c r="AH273" s="111">
        <v>42368</v>
      </c>
      <c r="AI273" s="91"/>
    </row>
    <row r="274" spans="1:35" ht="15" hidden="1" customHeight="1">
      <c r="A274" s="90">
        <v>41942</v>
      </c>
      <c r="B274" s="90">
        <v>42154</v>
      </c>
      <c r="C274" s="93" t="s">
        <v>5</v>
      </c>
      <c r="D274" s="14" t="str">
        <f>IFERROR(VLOOKUP(C274,ORG_LIST:ACRO,2,FALSE)," ")</f>
        <v>UNICEF</v>
      </c>
      <c r="E274" s="14" t="str">
        <f>IFERROR(VLOOKUP(C274,ORG_LIST:TYPEORG,3,FALSE)," ")</f>
        <v>Agence ONU</v>
      </c>
      <c r="F274" s="14" t="s">
        <v>5</v>
      </c>
      <c r="G274" s="14" t="s">
        <v>1191</v>
      </c>
      <c r="H274" s="37" t="s">
        <v>1182</v>
      </c>
      <c r="I274" s="37" t="s">
        <v>699</v>
      </c>
      <c r="J274" s="14" t="str">
        <f>INDEX(TblAdmin1[Admin1 PCODE],MATCH(I274,TblAdmin1[Admin1],0),1)</f>
        <v>CD74</v>
      </c>
      <c r="K274" s="37" t="s">
        <v>913</v>
      </c>
      <c r="L274" s="14" t="str">
        <f t="array" aca="1" ref="L274" ca="1">OFFSET(Tbl2_Name2,MATCH(K274,OFFSET(Tbl2_RegionPCODE,MATCH(J274,Tbl2_Pcode1,0),1,COUNTIF(Tbl2_Pcode1,J274),1),0)-1+MATCH(J274,Tbl2_Pcode1,0)-1,1)</f>
        <v>CD7403</v>
      </c>
      <c r="M274" s="37"/>
      <c r="N274" s="14" t="e">
        <f t="array" aca="1" ref="N274" ca="1">OFFSET(Tbl3_Name3,MATCH(M274,OFFSET(Tbl3_Admin2PCODE,MATCH(L274,Tbl3_Pcode2,0),1,COUNTIF(Tbl3_Pcode2,L274),1),0)-1+MATCH(L274,Tbl3_Pcode2,0)-1,1)</f>
        <v>#N/A</v>
      </c>
      <c r="P274" s="14" t="e">
        <f t="array" aca="1" ref="P274" ca="1">OFFSET(Tbl4_Name4,MATCH(O274,OFFSET(Tbl4_Admin3PCODE,MATCH(N274,Tbl4_PCODE3,0),1,COUNTIF(Tbl4_PCODE3,N274),1),0)-1+MATCH(N274,Tbl4_PCODE3,0)-1,1)</f>
        <v>#N/A</v>
      </c>
      <c r="Q274" s="14" t="str">
        <f ca="1">IFERROR(VLOOKUP(P274,PCODE4:LATITUDE,2,FALSE),"")</f>
        <v/>
      </c>
      <c r="R274" s="14" t="str">
        <f ca="1">IFERROR(VLOOKUP(P274,PCODE4:LONGITUDE,3,FALSE),"")</f>
        <v/>
      </c>
      <c r="S274" s="37"/>
      <c r="T274" s="37"/>
      <c r="U274" s="37"/>
      <c r="V274" s="36" t="s">
        <v>40</v>
      </c>
      <c r="W274" s="14" t="str">
        <f>IFERROR(VLOOKUP(V274,ACTIVITIES:UNIT,2,FALSE)," ")</f>
        <v># de salles de classe et d'enfants</v>
      </c>
      <c r="X274" s="14">
        <v>10</v>
      </c>
      <c r="Y274" s="36">
        <v>6</v>
      </c>
      <c r="Z274" s="91">
        <v>1000</v>
      </c>
      <c r="AA274" s="91">
        <v>600</v>
      </c>
      <c r="AB274" s="91">
        <f>Table1[[#This Row],[TOTAL DES BÉNÉFICIAIRES ATTEINTS]]/2</f>
        <v>300</v>
      </c>
      <c r="AC274" s="91"/>
      <c r="AD274" s="91"/>
      <c r="AE274" s="38"/>
      <c r="AF274" s="38" t="s">
        <v>1330</v>
      </c>
      <c r="AG274" s="111">
        <v>42004</v>
      </c>
      <c r="AH274" s="111">
        <v>42368</v>
      </c>
      <c r="AI274" s="91"/>
    </row>
    <row r="275" spans="1:35" ht="15" hidden="1" customHeight="1">
      <c r="A275" s="90">
        <v>41942</v>
      </c>
      <c r="B275" s="90">
        <v>42154</v>
      </c>
      <c r="C275" s="36" t="s">
        <v>1225</v>
      </c>
      <c r="D275" s="14" t="str">
        <f>IFERROR(VLOOKUP(C275,ORG_LIST:ACRO,2,FALSE)," ")</f>
        <v>NRC</v>
      </c>
      <c r="E275" s="14" t="str">
        <f>IFERROR(VLOOKUP(C275,ORG_LIST:TYPEORG,3,FALSE)," ")</f>
        <v>ONG internationale</v>
      </c>
      <c r="F275" s="36" t="s">
        <v>1225</v>
      </c>
      <c r="G275" s="36" t="s">
        <v>1225</v>
      </c>
      <c r="H275" s="37" t="s">
        <v>1323</v>
      </c>
      <c r="I275" s="36" t="s">
        <v>682</v>
      </c>
      <c r="J275" s="14" t="str">
        <f>INDEX(TblAdmin1[Admin1 PCODE],MATCH(I275,TblAdmin1[Admin1],0),1)</f>
        <v>CD92</v>
      </c>
      <c r="K275" s="36" t="s">
        <v>846</v>
      </c>
      <c r="L275" s="14" t="str">
        <f t="array" aca="1" ref="L275" ca="1">OFFSET(Tbl2_Name2,MATCH(K275,OFFSET(Tbl2_RegionPCODE,MATCH(J275,Tbl2_Pcode1,0),1,COUNTIF(Tbl2_Pcode1,J275),1),0)-1+MATCH(J275,Tbl2_Pcode1,0)-1,1)</f>
        <v>CD9202</v>
      </c>
      <c r="M275" s="37"/>
      <c r="N275" s="14" t="e">
        <f t="array" aca="1" ref="N275" ca="1">OFFSET(Tbl3_Name3,MATCH(M275,OFFSET(Tbl3_Admin2PCODE,MATCH(L275,Tbl3_Pcode2,0),1,COUNTIF(Tbl3_Pcode2,L275),1),0)-1+MATCH(L275,Tbl3_Pcode2,0)-1,1)</f>
        <v>#N/A</v>
      </c>
      <c r="P275" s="14" t="e">
        <f t="array" aca="1" ref="P275" ca="1">OFFSET(Tbl4_Name4,MATCH(O275,OFFSET(Tbl4_Admin3PCODE,MATCH(N275,Tbl4_PCODE3,0),1,COUNTIF(Tbl4_PCODE3,N275),1),0)-1+MATCH(N275,Tbl4_PCODE3,0)-1,1)</f>
        <v>#N/A</v>
      </c>
      <c r="Q275" s="14" t="str">
        <f ca="1">IFERROR(VLOOKUP(P275,PCODE4:LATITUDE,2,FALSE),"")</f>
        <v/>
      </c>
      <c r="R275" s="14" t="str">
        <f ca="1">IFERROR(VLOOKUP(P275,PCODE4:LONGITUDE,3,FALSE),"")</f>
        <v/>
      </c>
      <c r="S275" s="37"/>
      <c r="T275" s="37"/>
      <c r="V275" s="36" t="s">
        <v>40</v>
      </c>
      <c r="W275" s="14" t="str">
        <f>IFERROR(VLOOKUP(V275,ACTIVITIES:UNIT,2,FALSE)," ")</f>
        <v># de salles de classe et d'enfants</v>
      </c>
      <c r="X275" s="14">
        <v>75</v>
      </c>
      <c r="Y275" s="36">
        <v>45</v>
      </c>
      <c r="Z275" s="38">
        <v>7500</v>
      </c>
      <c r="AA275" s="91">
        <v>4500</v>
      </c>
      <c r="AB275" s="38">
        <f>Table1[[#This Row],[TOTAL DES BÉNÉFICIAIRES ATTEINTS]]/2</f>
        <v>2250</v>
      </c>
      <c r="AC275" s="38"/>
      <c r="AD275" s="38"/>
      <c r="AE275" s="38"/>
      <c r="AF275" s="36" t="s">
        <v>1330</v>
      </c>
      <c r="AG275" s="106">
        <v>42018</v>
      </c>
      <c r="AH275" s="106">
        <v>42184</v>
      </c>
      <c r="AI275" s="63"/>
    </row>
    <row r="276" spans="1:35" ht="15" hidden="1" customHeight="1">
      <c r="A276" s="90">
        <v>41942</v>
      </c>
      <c r="B276" s="90">
        <v>42154</v>
      </c>
      <c r="C276" s="36" t="s">
        <v>1225</v>
      </c>
      <c r="D276" s="14" t="str">
        <f>IFERROR(VLOOKUP(C276,ORG_LIST:ACRO,2,FALSE)," ")</f>
        <v>NRC</v>
      </c>
      <c r="E276" s="14" t="str">
        <f>IFERROR(VLOOKUP(C276,ORG_LIST:TYPEORG,3,FALSE)," ")</f>
        <v>ONG internationale</v>
      </c>
      <c r="F276" s="36" t="s">
        <v>1225</v>
      </c>
      <c r="G276" s="36" t="s">
        <v>1225</v>
      </c>
      <c r="H276" s="37" t="s">
        <v>1323</v>
      </c>
      <c r="I276" s="36" t="s">
        <v>682</v>
      </c>
      <c r="J276" s="14" t="str">
        <f>INDEX(TblAdmin1[Admin1 PCODE],MATCH(I276,TblAdmin1[Admin1],0),1)</f>
        <v>CD92</v>
      </c>
      <c r="K276" s="36" t="s">
        <v>848</v>
      </c>
      <c r="L276" s="14" t="str">
        <f t="array" aca="1" ref="L276" ca="1">OFFSET(Tbl2_Name2,MATCH(K276,OFFSET(Tbl2_RegionPCODE,MATCH(J276,Tbl2_Pcode1,0),1,COUNTIF(Tbl2_Pcode1,J276),1),0)-1+MATCH(J276,Tbl2_Pcode1,0)-1,1)</f>
        <v>CD9203</v>
      </c>
      <c r="M276" s="37"/>
      <c r="N276" s="14" t="e">
        <f t="array" aca="1" ref="N276" ca="1">OFFSET(Tbl3_Name3,MATCH(M276,OFFSET(Tbl3_Admin2PCODE,MATCH(L276,Tbl3_Pcode2,0),1,COUNTIF(Tbl3_Pcode2,L276),1),0)-1+MATCH(L276,Tbl3_Pcode2,0)-1,1)</f>
        <v>#N/A</v>
      </c>
      <c r="P276" s="14" t="e">
        <f t="array" aca="1" ref="P276" ca="1">OFFSET(Tbl4_Name4,MATCH(O276,OFFSET(Tbl4_Admin3PCODE,MATCH(N276,Tbl4_PCODE3,0),1,COUNTIF(Tbl4_PCODE3,N276),1),0)-1+MATCH(N276,Tbl4_PCODE3,0)-1,1)</f>
        <v>#N/A</v>
      </c>
      <c r="Q276" s="14" t="str">
        <f ca="1">IFERROR(VLOOKUP(P276,PCODE4:LATITUDE,2,FALSE),"")</f>
        <v/>
      </c>
      <c r="R276" s="14" t="str">
        <f ca="1">IFERROR(VLOOKUP(P276,PCODE4:LONGITUDE,3,FALSE),"")</f>
        <v/>
      </c>
      <c r="S276" s="37"/>
      <c r="T276" s="37"/>
      <c r="V276" s="36" t="s">
        <v>40</v>
      </c>
      <c r="W276" s="14" t="str">
        <f>IFERROR(VLOOKUP(V276,ACTIVITIES:UNIT,2,FALSE)," ")</f>
        <v># de salles de classe et d'enfants</v>
      </c>
      <c r="X276" s="14">
        <v>75</v>
      </c>
      <c r="Y276" s="36">
        <v>64</v>
      </c>
      <c r="Z276" s="38">
        <v>7500</v>
      </c>
      <c r="AA276" s="91">
        <v>6400</v>
      </c>
      <c r="AB276" s="38">
        <f>Table1[[#This Row],[TOTAL DES BÉNÉFICIAIRES ATTEINTS]]/2</f>
        <v>3200</v>
      </c>
      <c r="AC276" s="38"/>
      <c r="AD276" s="38"/>
      <c r="AE276" s="38"/>
      <c r="AF276" s="36" t="s">
        <v>1330</v>
      </c>
      <c r="AG276" s="106">
        <v>42018</v>
      </c>
      <c r="AH276" s="106">
        <v>42184</v>
      </c>
      <c r="AI276" s="63"/>
    </row>
    <row r="277" spans="1:35" ht="15" hidden="1" customHeight="1">
      <c r="A277" s="90">
        <v>41942</v>
      </c>
      <c r="B277" s="90">
        <v>42154</v>
      </c>
      <c r="C277" s="36" t="s">
        <v>1225</v>
      </c>
      <c r="D277" s="14" t="str">
        <f>IFERROR(VLOOKUP(C277,ORG_LIST:ACRO,2,FALSE)," ")</f>
        <v>NRC</v>
      </c>
      <c r="E277" s="14" t="str">
        <f>IFERROR(VLOOKUP(C277,ORG_LIST:TYPEORG,3,FALSE)," ")</f>
        <v>ONG internationale</v>
      </c>
      <c r="F277" s="36" t="s">
        <v>1225</v>
      </c>
      <c r="G277" s="36" t="s">
        <v>1225</v>
      </c>
      <c r="H277" s="37" t="s">
        <v>1323</v>
      </c>
      <c r="I277" s="36" t="s">
        <v>682</v>
      </c>
      <c r="J277" s="14" t="str">
        <f>INDEX(TblAdmin1[Admin1 PCODE],MATCH(I277,TblAdmin1[Admin1],0),1)</f>
        <v>CD92</v>
      </c>
      <c r="K277" s="36" t="s">
        <v>850</v>
      </c>
      <c r="L277" s="52" t="str">
        <f t="array" aca="1" ref="L277" ca="1">OFFSET(Tbl2_Name2,MATCH(K277,OFFSET(Tbl2_RegionPCODE,MATCH(J277,Tbl2_Pcode1,0),1,COUNTIF(Tbl2_Pcode1,J277),1),0)-1+MATCH(J277,Tbl2_Pcode1,0)-1,1)</f>
        <v>CD9204</v>
      </c>
      <c r="M277" s="37"/>
      <c r="N277" s="52" t="e">
        <f t="array" aca="1" ref="N277" ca="1">OFFSET(Tbl3_Name3,MATCH(M277,OFFSET(Tbl3_Admin2PCODE,MATCH(L277,Tbl3_Pcode2,0),1,COUNTIF(Tbl3_Pcode2,L277),1),0)-1+MATCH(L277,Tbl3_Pcode2,0)-1,1)</f>
        <v>#N/A</v>
      </c>
      <c r="P277" s="52" t="e">
        <f t="array" aca="1" ref="P277" ca="1">OFFSET(Tbl4_Name4,MATCH(O277,OFFSET(Tbl4_Admin3PCODE,MATCH(N277,Tbl4_PCODE3,0),1,COUNTIF(Tbl4_PCODE3,N277),1),0)-1+MATCH(N277,Tbl4_PCODE3,0)-1,1)</f>
        <v>#N/A</v>
      </c>
      <c r="Q277" s="52" t="str">
        <f ca="1">IFERROR(VLOOKUP(P277,PCODE4:LATITUDE,2,FALSE),"")</f>
        <v/>
      </c>
      <c r="R277" s="52" t="str">
        <f ca="1">IFERROR(VLOOKUP(P277,PCODE4:LONGITUDE,3,FALSE),"")</f>
        <v/>
      </c>
      <c r="S277" s="37"/>
      <c r="T277" s="37"/>
      <c r="V277" s="36" t="s">
        <v>40</v>
      </c>
      <c r="W277" s="14" t="str">
        <f>IFERROR(VLOOKUP(V277,ACTIVITIES:UNIT,2,FALSE)," ")</f>
        <v># de salles de classe et d'enfants</v>
      </c>
      <c r="X277" s="14">
        <v>75</v>
      </c>
      <c r="Y277" s="51">
        <v>34</v>
      </c>
      <c r="Z277" s="38">
        <v>7500</v>
      </c>
      <c r="AA277" s="91">
        <v>3400</v>
      </c>
      <c r="AB277" s="53">
        <f>Table1[[#This Row],[TOTAL DES BÉNÉFICIAIRES ATTEINTS]]/2</f>
        <v>1700</v>
      </c>
      <c r="AC277" s="53"/>
      <c r="AD277" s="53"/>
      <c r="AE277" s="53"/>
      <c r="AF277" s="36" t="s">
        <v>1330</v>
      </c>
      <c r="AG277" s="106">
        <v>42018</v>
      </c>
      <c r="AH277" s="106">
        <v>42184</v>
      </c>
      <c r="AI277" s="63"/>
    </row>
    <row r="278" spans="1:35" ht="15" hidden="1" customHeight="1">
      <c r="A278" s="90">
        <v>41942</v>
      </c>
      <c r="B278" s="90">
        <v>42154</v>
      </c>
      <c r="C278" s="36" t="s">
        <v>1224</v>
      </c>
      <c r="D278" s="14" t="str">
        <f>IFERROR(VLOOKUP(C278,ORG_LIST:ACRO,2,FALSE)," ")</f>
        <v>WVI</v>
      </c>
      <c r="E278" s="14" t="str">
        <f>IFERROR(VLOOKUP(C278,ORG_LIST:TYPEORG,3,FALSE)," ")</f>
        <v>ONG internationale</v>
      </c>
      <c r="F278" s="36" t="s">
        <v>1224</v>
      </c>
      <c r="G278" s="36" t="s">
        <v>1224</v>
      </c>
      <c r="H278" s="37" t="s">
        <v>1336</v>
      </c>
      <c r="I278" s="36" t="s">
        <v>681</v>
      </c>
      <c r="J278" s="14" t="str">
        <f>INDEX(TblAdmin1[Admin1 PCODE],MATCH(I278,TblAdmin1[Admin1],0),1)</f>
        <v>CD54</v>
      </c>
      <c r="K278" s="36" t="s">
        <v>830</v>
      </c>
      <c r="L278" s="52" t="str">
        <f t="array" aca="1" ref="L278" ca="1">OFFSET(Tbl2_Name2,MATCH(K278,OFFSET(Tbl2_RegionPCODE,MATCH(J278,Tbl2_Pcode1,0),1,COUNTIF(Tbl2_Pcode1,J278),1),0)-1+MATCH(J278,Tbl2_Pcode1,0)-1,1)</f>
        <v>CD5402</v>
      </c>
      <c r="M278" s="37"/>
      <c r="N278" s="52" t="e">
        <f t="array" aca="1" ref="N278" ca="1">OFFSET(Tbl3_Name3,MATCH(M278,OFFSET(Tbl3_Admin2PCODE,MATCH(L278,Tbl3_Pcode2,0),1,COUNTIF(Tbl3_Pcode2,L278),1),0)-1+MATCH(L278,Tbl3_Pcode2,0)-1,1)</f>
        <v>#N/A</v>
      </c>
      <c r="P278" s="52" t="e">
        <f t="array" aca="1" ref="P278" ca="1">OFFSET(Tbl4_Name4,MATCH(O278,OFFSET(Tbl4_Admin3PCODE,MATCH(N278,Tbl4_PCODE3,0),1,COUNTIF(Tbl4_PCODE3,N278),1),0)-1+MATCH(N278,Tbl4_PCODE3,0)-1,1)</f>
        <v>#N/A</v>
      </c>
      <c r="Q278" s="52" t="str">
        <f ca="1">IFERROR(VLOOKUP(P278,PCODE4:LATITUDE,2,FALSE),"")</f>
        <v/>
      </c>
      <c r="R278" s="52" t="str">
        <f ca="1">IFERROR(VLOOKUP(P278,PCODE4:LONGITUDE,3,FALSE),"")</f>
        <v/>
      </c>
      <c r="S278" s="37"/>
      <c r="T278" s="37"/>
      <c r="V278" s="36" t="s">
        <v>40</v>
      </c>
      <c r="W278" s="14" t="str">
        <f>IFERROR(VLOOKUP(V278,ACTIVITIES:UNIT,2,FALSE)," ")</f>
        <v># de salles de classe et d'enfants</v>
      </c>
      <c r="X278" s="14">
        <v>50</v>
      </c>
      <c r="Y278" s="60">
        <v>45</v>
      </c>
      <c r="Z278" s="63">
        <v>5000</v>
      </c>
      <c r="AA278" s="91">
        <v>4500</v>
      </c>
      <c r="AB278" s="63">
        <f>Table1[[#This Row],[TOTAL DES BÉNÉFICIAIRES ATTEINTS]]/2</f>
        <v>2250</v>
      </c>
      <c r="AC278" s="63"/>
      <c r="AD278" s="63"/>
      <c r="AE278" s="63"/>
      <c r="AF278" s="38" t="s">
        <v>1330</v>
      </c>
      <c r="AG278" s="111">
        <v>42004</v>
      </c>
      <c r="AH278" s="111">
        <v>42368</v>
      </c>
      <c r="AI278" s="63"/>
    </row>
    <row r="279" spans="1:35" ht="15" hidden="1" customHeight="1">
      <c r="A279" s="90">
        <v>41942</v>
      </c>
      <c r="B279" s="90">
        <v>42154</v>
      </c>
      <c r="C279" s="36" t="s">
        <v>1224</v>
      </c>
      <c r="D279" s="14" t="str">
        <f>IFERROR(VLOOKUP(C279,ORG_LIST:ACRO,2,FALSE)," ")</f>
        <v>WVI</v>
      </c>
      <c r="E279" s="14" t="str">
        <f>IFERROR(VLOOKUP(C279,ORG_LIST:TYPEORG,3,FALSE)," ")</f>
        <v>ONG internationale</v>
      </c>
      <c r="F279" s="36" t="s">
        <v>1224</v>
      </c>
      <c r="G279" s="36" t="s">
        <v>1224</v>
      </c>
      <c r="H279" s="37" t="s">
        <v>1336</v>
      </c>
      <c r="I279" s="36" t="s">
        <v>681</v>
      </c>
      <c r="J279" s="14" t="str">
        <f>INDEX(TblAdmin1[Admin1 PCODE],MATCH(I279,TblAdmin1[Admin1],0),1)</f>
        <v>CD54</v>
      </c>
      <c r="K279" s="36" t="s">
        <v>820</v>
      </c>
      <c r="L279" s="52" t="str">
        <f t="array" aca="1" ref="L279" ca="1">OFFSET(Tbl2_Name2,MATCH(K279,OFFSET(Tbl2_RegionPCODE,MATCH(J279,Tbl2_Pcode1,0),1,COUNTIF(Tbl2_Pcode1,J279),1),0)-1+MATCH(J279,Tbl2_Pcode1,0)-1,1)</f>
        <v>CD5408</v>
      </c>
      <c r="M279" s="37"/>
      <c r="N279" s="52" t="e">
        <f t="array" aca="1" ref="N279" ca="1">OFFSET(Tbl3_Name3,MATCH(M279,OFFSET(Tbl3_Admin2PCODE,MATCH(L279,Tbl3_Pcode2,0),1,COUNTIF(Tbl3_Pcode2,L279),1),0)-1+MATCH(L279,Tbl3_Pcode2,0)-1,1)</f>
        <v>#N/A</v>
      </c>
      <c r="P279" s="52" t="e">
        <f t="array" aca="1" ref="P279" ca="1">OFFSET(Tbl4_Name4,MATCH(O279,OFFSET(Tbl4_Admin3PCODE,MATCH(N279,Tbl4_PCODE3,0),1,COUNTIF(Tbl4_PCODE3,N279),1),0)-1+MATCH(N279,Tbl4_PCODE3,0)-1,1)</f>
        <v>#N/A</v>
      </c>
      <c r="Q279" s="52" t="str">
        <f ca="1">IFERROR(VLOOKUP(P279,PCODE4:LATITUDE,2,FALSE),"")</f>
        <v/>
      </c>
      <c r="R279" s="52" t="str">
        <f ca="1">IFERROR(VLOOKUP(P279,PCODE4:LONGITUDE,3,FALSE),"")</f>
        <v/>
      </c>
      <c r="S279" s="37"/>
      <c r="T279" s="37"/>
      <c r="V279" s="36" t="s">
        <v>40</v>
      </c>
      <c r="W279" s="14" t="str">
        <f>IFERROR(VLOOKUP(V279,ACTIVITIES:UNIT,2,FALSE)," ")</f>
        <v># de salles de classe et d'enfants</v>
      </c>
      <c r="X279" s="14">
        <v>50</v>
      </c>
      <c r="Y279" s="60">
        <v>32</v>
      </c>
      <c r="Z279" s="63">
        <v>5000</v>
      </c>
      <c r="AA279" s="91">
        <v>3200</v>
      </c>
      <c r="AB279" s="63">
        <f>Table1[[#This Row],[TOTAL DES BÉNÉFICIAIRES ATTEINTS]]/2</f>
        <v>1600</v>
      </c>
      <c r="AC279" s="63"/>
      <c r="AD279" s="63"/>
      <c r="AE279" s="63"/>
      <c r="AF279" s="38" t="s">
        <v>1330</v>
      </c>
      <c r="AG279" s="111">
        <v>42004</v>
      </c>
      <c r="AH279" s="111">
        <v>42368</v>
      </c>
      <c r="AI279" s="63"/>
    </row>
    <row r="280" spans="1:35" ht="15" hidden="1" customHeight="1">
      <c r="A280" s="90">
        <v>41942</v>
      </c>
      <c r="B280" s="90">
        <v>42154</v>
      </c>
      <c r="C280" s="36" t="s">
        <v>1224</v>
      </c>
      <c r="D280" s="14" t="str">
        <f>IFERROR(VLOOKUP(C280,ORG_LIST:ACRO,2,FALSE)," ")</f>
        <v>WVI</v>
      </c>
      <c r="E280" s="14" t="str">
        <f>IFERROR(VLOOKUP(C280,ORG_LIST:TYPEORG,3,FALSE)," ")</f>
        <v>ONG internationale</v>
      </c>
      <c r="F280" s="36" t="s">
        <v>1224</v>
      </c>
      <c r="G280" s="36" t="s">
        <v>1224</v>
      </c>
      <c r="H280" s="37" t="s">
        <v>1336</v>
      </c>
      <c r="I280" s="36" t="s">
        <v>681</v>
      </c>
      <c r="J280" s="14" t="str">
        <f>INDEX(TblAdmin1[Admin1 PCODE],MATCH(I280,TblAdmin1[Admin1],0),1)</f>
        <v>CD54</v>
      </c>
      <c r="K280" s="36" t="s">
        <v>826</v>
      </c>
      <c r="L280" s="52" t="str">
        <f t="array" aca="1" ref="L280" ca="1">OFFSET(Tbl2_Name2,MATCH(K280,OFFSET(Tbl2_RegionPCODE,MATCH(J280,Tbl2_Pcode1,0),1,COUNTIF(Tbl2_Pcode1,J280),1),0)-1+MATCH(J280,Tbl2_Pcode1,0)-1,1)</f>
        <v>CD5405</v>
      </c>
      <c r="M280" s="37"/>
      <c r="N280" s="52" t="e">
        <f t="array" aca="1" ref="N280" ca="1">OFFSET(Tbl3_Name3,MATCH(M280,OFFSET(Tbl3_Admin2PCODE,MATCH(L280,Tbl3_Pcode2,0),1,COUNTIF(Tbl3_Pcode2,L280),1),0)-1+MATCH(L280,Tbl3_Pcode2,0)-1,1)</f>
        <v>#N/A</v>
      </c>
      <c r="P280" s="52" t="e">
        <f t="array" aca="1" ref="P280" ca="1">OFFSET(Tbl4_Name4,MATCH(O280,OFFSET(Tbl4_Admin3PCODE,MATCH(N280,Tbl4_PCODE3,0),1,COUNTIF(Tbl4_PCODE3,N280),1),0)-1+MATCH(N280,Tbl4_PCODE3,0)-1,1)</f>
        <v>#N/A</v>
      </c>
      <c r="Q280" s="52" t="str">
        <f ca="1">IFERROR(VLOOKUP(P280,PCODE4:LATITUDE,2,FALSE),"")</f>
        <v/>
      </c>
      <c r="R280" s="52" t="str">
        <f ca="1">IFERROR(VLOOKUP(P280,PCODE4:LONGITUDE,3,FALSE),"")</f>
        <v/>
      </c>
      <c r="S280" s="37"/>
      <c r="T280" s="37"/>
      <c r="V280" s="36" t="s">
        <v>40</v>
      </c>
      <c r="W280" s="14" t="str">
        <f>IFERROR(VLOOKUP(V280,ACTIVITIES:UNIT,2,FALSE)," ")</f>
        <v># de salles de classe et d'enfants</v>
      </c>
      <c r="X280" s="14">
        <v>50</v>
      </c>
      <c r="Y280" s="60">
        <v>23</v>
      </c>
      <c r="Z280" s="63">
        <v>5000</v>
      </c>
      <c r="AA280" s="91">
        <v>2300</v>
      </c>
      <c r="AB280" s="63">
        <f>Table1[[#This Row],[TOTAL DES BÉNÉFICIAIRES ATTEINTS]]/2</f>
        <v>1150</v>
      </c>
      <c r="AC280" s="63"/>
      <c r="AD280" s="63"/>
      <c r="AE280" s="63"/>
      <c r="AF280" s="38" t="s">
        <v>1330</v>
      </c>
      <c r="AG280" s="111">
        <v>42004</v>
      </c>
      <c r="AH280" s="111">
        <v>42368</v>
      </c>
      <c r="AI280" s="63"/>
    </row>
    <row r="281" spans="1:35" ht="15" hidden="1" customHeight="1">
      <c r="A281" s="90">
        <v>41942</v>
      </c>
      <c r="B281" s="90">
        <v>42154</v>
      </c>
      <c r="C281" s="36" t="s">
        <v>1224</v>
      </c>
      <c r="D281" s="14" t="str">
        <f>IFERROR(VLOOKUP(C281,ORG_LIST:ACRO,2,FALSE)," ")</f>
        <v>WVI</v>
      </c>
      <c r="E281" s="14" t="str">
        <f>IFERROR(VLOOKUP(C281,ORG_LIST:TYPEORG,3,FALSE)," ")</f>
        <v>ONG internationale</v>
      </c>
      <c r="F281" s="36" t="s">
        <v>1224</v>
      </c>
      <c r="G281" s="36" t="s">
        <v>1224</v>
      </c>
      <c r="H281" s="37" t="s">
        <v>1336</v>
      </c>
      <c r="I281" s="36" t="s">
        <v>682</v>
      </c>
      <c r="J281" s="14" t="str">
        <f>INDEX(TblAdmin1[Admin1 PCODE],MATCH(I281,TblAdmin1[Admin1],0),1)</f>
        <v>CD92</v>
      </c>
      <c r="K281" s="36" t="s">
        <v>846</v>
      </c>
      <c r="L281" s="52" t="str">
        <f t="array" aca="1" ref="L281" ca="1">OFFSET(Tbl2_Name2,MATCH(K281,OFFSET(Tbl2_RegionPCODE,MATCH(J281,Tbl2_Pcode1,0),1,COUNTIF(Tbl2_Pcode1,J281),1),0)-1+MATCH(J281,Tbl2_Pcode1,0)-1,1)</f>
        <v>CD9202</v>
      </c>
      <c r="M281" s="37"/>
      <c r="N281" s="52" t="e">
        <f t="array" aca="1" ref="N281" ca="1">OFFSET(Tbl3_Name3,MATCH(M281,OFFSET(Tbl3_Admin2PCODE,MATCH(L281,Tbl3_Pcode2,0),1,COUNTIF(Tbl3_Pcode2,L281),1),0)-1+MATCH(L281,Tbl3_Pcode2,0)-1,1)</f>
        <v>#N/A</v>
      </c>
      <c r="P281" s="52" t="e">
        <f t="array" aca="1" ref="P281" ca="1">OFFSET(Tbl4_Name4,MATCH(O281,OFFSET(Tbl4_Admin3PCODE,MATCH(N281,Tbl4_PCODE3,0),1,COUNTIF(Tbl4_PCODE3,N281),1),0)-1+MATCH(N281,Tbl4_PCODE3,0)-1,1)</f>
        <v>#N/A</v>
      </c>
      <c r="Q281" s="52" t="str">
        <f ca="1">IFERROR(VLOOKUP(P281,PCODE4:LATITUDE,2,FALSE),"")</f>
        <v/>
      </c>
      <c r="R281" s="52" t="str">
        <f ca="1">IFERROR(VLOOKUP(P281,PCODE4:LONGITUDE,3,FALSE),"")</f>
        <v/>
      </c>
      <c r="S281" s="37"/>
      <c r="T281" s="37"/>
      <c r="V281" s="36" t="s">
        <v>40</v>
      </c>
      <c r="W281" s="14" t="str">
        <f>IFERROR(VLOOKUP(V281,ACTIVITIES:UNIT,2,FALSE)," ")</f>
        <v># de salles de classe et d'enfants</v>
      </c>
      <c r="X281" s="14">
        <v>50</v>
      </c>
      <c r="Y281" s="60">
        <v>43</v>
      </c>
      <c r="Z281" s="63">
        <v>5000</v>
      </c>
      <c r="AA281" s="91">
        <v>4300</v>
      </c>
      <c r="AB281" s="63">
        <f>Table1[[#This Row],[TOTAL DES BÉNÉFICIAIRES ATTEINTS]]/2</f>
        <v>2150</v>
      </c>
      <c r="AC281" s="63"/>
      <c r="AD281" s="63"/>
      <c r="AE281" s="63"/>
      <c r="AF281" s="38" t="s">
        <v>1330</v>
      </c>
      <c r="AG281" s="111">
        <v>42004</v>
      </c>
      <c r="AH281" s="111">
        <v>42368</v>
      </c>
      <c r="AI281" s="63"/>
    </row>
    <row r="282" spans="1:35" ht="15" hidden="1" customHeight="1">
      <c r="A282" s="90">
        <v>41942</v>
      </c>
      <c r="B282" s="90">
        <v>42154</v>
      </c>
      <c r="C282" s="36" t="s">
        <v>1224</v>
      </c>
      <c r="D282" s="14" t="str">
        <f>IFERROR(VLOOKUP(C282,ORG_LIST:ACRO,2,FALSE)," ")</f>
        <v>WVI</v>
      </c>
      <c r="E282" s="14" t="str">
        <f>IFERROR(VLOOKUP(C282,ORG_LIST:TYPEORG,3,FALSE)," ")</f>
        <v>ONG internationale</v>
      </c>
      <c r="F282" s="36" t="s">
        <v>1224</v>
      </c>
      <c r="G282" s="36" t="s">
        <v>1224</v>
      </c>
      <c r="H282" s="37" t="s">
        <v>1336</v>
      </c>
      <c r="I282" s="36" t="s">
        <v>682</v>
      </c>
      <c r="J282" s="14" t="str">
        <f>INDEX(TblAdmin1[Admin1 PCODE],MATCH(I282,TblAdmin1[Admin1],0),1)</f>
        <v>CD92</v>
      </c>
      <c r="K282" s="36" t="s">
        <v>852</v>
      </c>
      <c r="L282" s="52" t="str">
        <f t="array" aca="1" ref="L282" ca="1">OFFSET(Tbl2_Name2,MATCH(K282,OFFSET(Tbl2_RegionPCODE,MATCH(J282,Tbl2_Pcode1,0),1,COUNTIF(Tbl2_Pcode1,J282),1),0)-1+MATCH(J282,Tbl2_Pcode1,0)-1,1)</f>
        <v>CD9207</v>
      </c>
      <c r="M282" s="37"/>
      <c r="N282" s="52" t="e">
        <f t="array" aca="1" ref="N282" ca="1">OFFSET(Tbl3_Name3,MATCH(M282,OFFSET(Tbl3_Admin2PCODE,MATCH(L282,Tbl3_Pcode2,0),1,COUNTIF(Tbl3_Pcode2,L282),1),0)-1+MATCH(L282,Tbl3_Pcode2,0)-1,1)</f>
        <v>#N/A</v>
      </c>
      <c r="P282" s="52" t="e">
        <f t="array" aca="1" ref="P282" ca="1">OFFSET(Tbl4_Name4,MATCH(O282,OFFSET(Tbl4_Admin3PCODE,MATCH(N282,Tbl4_PCODE3,0),1,COUNTIF(Tbl4_PCODE3,N282),1),0)-1+MATCH(N282,Tbl4_PCODE3,0)-1,1)</f>
        <v>#N/A</v>
      </c>
      <c r="Q282" s="52" t="str">
        <f ca="1">IFERROR(VLOOKUP(P282,PCODE4:LATITUDE,2,FALSE),"")</f>
        <v/>
      </c>
      <c r="R282" s="52" t="str">
        <f ca="1">IFERROR(VLOOKUP(P282,PCODE4:LONGITUDE,3,FALSE),"")</f>
        <v/>
      </c>
      <c r="S282" s="37"/>
      <c r="T282" s="37"/>
      <c r="V282" s="36" t="s">
        <v>40</v>
      </c>
      <c r="W282" s="14" t="str">
        <f>IFERROR(VLOOKUP(V282,ACTIVITIES:UNIT,2,FALSE)," ")</f>
        <v># de salles de classe et d'enfants</v>
      </c>
      <c r="X282" s="14">
        <v>50</v>
      </c>
      <c r="Y282" s="60">
        <v>50</v>
      </c>
      <c r="Z282" s="63">
        <v>5000</v>
      </c>
      <c r="AA282" s="91">
        <v>5000</v>
      </c>
      <c r="AB282" s="63">
        <f>Table1[[#This Row],[TOTAL DES BÉNÉFICIAIRES ATTEINTS]]/2</f>
        <v>2500</v>
      </c>
      <c r="AC282" s="63"/>
      <c r="AD282" s="63"/>
      <c r="AE282" s="63"/>
      <c r="AF282" s="38" t="s">
        <v>1330</v>
      </c>
      <c r="AG282" s="111">
        <v>42004</v>
      </c>
      <c r="AH282" s="111">
        <v>42368</v>
      </c>
      <c r="AI282" s="63"/>
    </row>
    <row r="283" spans="1:35" ht="15" hidden="1" customHeight="1">
      <c r="A283" s="90">
        <v>41942</v>
      </c>
      <c r="B283" s="90">
        <v>42154</v>
      </c>
      <c r="C283" s="36" t="s">
        <v>1224</v>
      </c>
      <c r="D283" s="14" t="str">
        <f>IFERROR(VLOOKUP(C283,ORG_LIST:ACRO,2,FALSE)," ")</f>
        <v>WVI</v>
      </c>
      <c r="E283" s="14" t="str">
        <f>IFERROR(VLOOKUP(C283,ORG_LIST:TYPEORG,3,FALSE)," ")</f>
        <v>ONG internationale</v>
      </c>
      <c r="F283" s="36" t="s">
        <v>1224</v>
      </c>
      <c r="G283" s="36" t="s">
        <v>1224</v>
      </c>
      <c r="H283" s="37" t="s">
        <v>1336</v>
      </c>
      <c r="I283" s="36" t="s">
        <v>682</v>
      </c>
      <c r="J283" s="14" t="str">
        <f>INDEX(TblAdmin1[Admin1 PCODE],MATCH(I283,TblAdmin1[Admin1],0),1)</f>
        <v>CD92</v>
      </c>
      <c r="K283" s="36" t="s">
        <v>844</v>
      </c>
      <c r="L283" s="52" t="str">
        <f t="array" aca="1" ref="L283" ca="1">OFFSET(Tbl2_Name2,MATCH(K283,OFFSET(Tbl2_RegionPCODE,MATCH(J283,Tbl2_Pcode1,0),1,COUNTIF(Tbl2_Pcode1,J283),1),0)-1+MATCH(J283,Tbl2_Pcode1,0)-1,1)</f>
        <v>CD9206</v>
      </c>
      <c r="M283" s="37"/>
      <c r="N283" s="52" t="e">
        <f t="array" aca="1" ref="N283" ca="1">OFFSET(Tbl3_Name3,MATCH(M283,OFFSET(Tbl3_Admin2PCODE,MATCH(L283,Tbl3_Pcode2,0),1,COUNTIF(Tbl3_Pcode2,L283),1),0)-1+MATCH(L283,Tbl3_Pcode2,0)-1,1)</f>
        <v>#N/A</v>
      </c>
      <c r="P283" s="52" t="e">
        <f t="array" aca="1" ref="P283" ca="1">OFFSET(Tbl4_Name4,MATCH(O283,OFFSET(Tbl4_Admin3PCODE,MATCH(N283,Tbl4_PCODE3,0),1,COUNTIF(Tbl4_PCODE3,N283),1),0)-1+MATCH(N283,Tbl4_PCODE3,0)-1,1)</f>
        <v>#N/A</v>
      </c>
      <c r="Q283" s="52" t="str">
        <f ca="1">IFERROR(VLOOKUP(P283,PCODE4:LATITUDE,2,FALSE),"")</f>
        <v/>
      </c>
      <c r="R283" s="52" t="str">
        <f ca="1">IFERROR(VLOOKUP(P283,PCODE4:LONGITUDE,3,FALSE),"")</f>
        <v/>
      </c>
      <c r="S283" s="37"/>
      <c r="T283" s="37"/>
      <c r="V283" s="36" t="s">
        <v>40</v>
      </c>
      <c r="W283" s="14" t="str">
        <f>IFERROR(VLOOKUP(V283,ACTIVITIES:UNIT,2,FALSE)," ")</f>
        <v># de salles de classe et d'enfants</v>
      </c>
      <c r="X283" s="14">
        <v>50</v>
      </c>
      <c r="Y283" s="60">
        <v>5</v>
      </c>
      <c r="Z283" s="63">
        <v>5000</v>
      </c>
      <c r="AA283" s="91">
        <v>500</v>
      </c>
      <c r="AB283" s="63">
        <f>Table1[[#This Row],[TOTAL DES BÉNÉFICIAIRES ATTEINTS]]/2</f>
        <v>250</v>
      </c>
      <c r="AC283" s="63"/>
      <c r="AD283" s="63"/>
      <c r="AE283" s="63"/>
      <c r="AF283" s="38" t="s">
        <v>1330</v>
      </c>
      <c r="AG283" s="111">
        <v>42004</v>
      </c>
      <c r="AH283" s="111">
        <v>42368</v>
      </c>
      <c r="AI283" s="63"/>
    </row>
    <row r="284" spans="1:35" ht="15" hidden="1" customHeight="1">
      <c r="A284" s="90">
        <v>41942</v>
      </c>
      <c r="B284" s="90">
        <v>42154</v>
      </c>
      <c r="C284" s="36" t="s">
        <v>1224</v>
      </c>
      <c r="D284" s="14" t="str">
        <f>IFERROR(VLOOKUP(C284,ORG_LIST:ACRO,2,FALSE)," ")</f>
        <v>WVI</v>
      </c>
      <c r="E284" s="14" t="str">
        <f>IFERROR(VLOOKUP(C284,ORG_LIST:TYPEORG,3,FALSE)," ")</f>
        <v>ONG internationale</v>
      </c>
      <c r="F284" s="36" t="s">
        <v>1224</v>
      </c>
      <c r="G284" s="36" t="s">
        <v>1224</v>
      </c>
      <c r="H284" s="37" t="s">
        <v>1336</v>
      </c>
      <c r="I284" s="36" t="s">
        <v>682</v>
      </c>
      <c r="J284" s="14" t="str">
        <f>INDEX(TblAdmin1[Admin1 PCODE],MATCH(I284,TblAdmin1[Admin1],0),1)</f>
        <v>CD92</v>
      </c>
      <c r="K284" s="36" t="s">
        <v>854</v>
      </c>
      <c r="L284" s="52" t="str">
        <f t="array" aca="1" ref="L284" ca="1">OFFSET(Tbl2_Name2,MATCH(K284,OFFSET(Tbl2_RegionPCODE,MATCH(J284,Tbl2_Pcode1,0),1,COUNTIF(Tbl2_Pcode1,J284),1),0)-1+MATCH(J284,Tbl2_Pcode1,0)-1,1)</f>
        <v>CD9201</v>
      </c>
      <c r="M284" s="37"/>
      <c r="N284" s="52" t="e">
        <f t="array" aca="1" ref="N284" ca="1">OFFSET(Tbl3_Name3,MATCH(M284,OFFSET(Tbl3_Admin2PCODE,MATCH(L284,Tbl3_Pcode2,0),1,COUNTIF(Tbl3_Pcode2,L284),1),0)-1+MATCH(L284,Tbl3_Pcode2,0)-1,1)</f>
        <v>#N/A</v>
      </c>
      <c r="P284" s="52" t="e">
        <f t="array" aca="1" ref="P284" ca="1">OFFSET(Tbl4_Name4,MATCH(O284,OFFSET(Tbl4_Admin3PCODE,MATCH(N284,Tbl4_PCODE3,0),1,COUNTIF(Tbl4_PCODE3,N284),1),0)-1+MATCH(N284,Tbl4_PCODE3,0)-1,1)</f>
        <v>#N/A</v>
      </c>
      <c r="Q284" s="52" t="str">
        <f ca="1">IFERROR(VLOOKUP(P284,PCODE4:LATITUDE,2,FALSE),"")</f>
        <v/>
      </c>
      <c r="R284" s="52" t="str">
        <f ca="1">IFERROR(VLOOKUP(P284,PCODE4:LONGITUDE,3,FALSE),"")</f>
        <v/>
      </c>
      <c r="S284" s="37"/>
      <c r="T284" s="37"/>
      <c r="V284" s="36" t="s">
        <v>40</v>
      </c>
      <c r="W284" s="14" t="str">
        <f>IFERROR(VLOOKUP(V284,ACTIVITIES:UNIT,2,FALSE)," ")</f>
        <v># de salles de classe et d'enfants</v>
      </c>
      <c r="X284" s="14">
        <v>50</v>
      </c>
      <c r="Y284" s="60">
        <v>23</v>
      </c>
      <c r="Z284" s="63">
        <v>5000</v>
      </c>
      <c r="AA284" s="91">
        <v>2300</v>
      </c>
      <c r="AB284" s="63">
        <f>Table1[[#This Row],[TOTAL DES BÉNÉFICIAIRES ATTEINTS]]/2</f>
        <v>1150</v>
      </c>
      <c r="AC284" s="63"/>
      <c r="AD284" s="63"/>
      <c r="AE284" s="63"/>
      <c r="AF284" s="38" t="s">
        <v>1330</v>
      </c>
      <c r="AG284" s="111">
        <v>42004</v>
      </c>
      <c r="AH284" s="111">
        <v>42368</v>
      </c>
      <c r="AI284" s="63"/>
    </row>
    <row r="285" spans="1:35" ht="15" hidden="1" customHeight="1">
      <c r="A285" s="90">
        <v>41942</v>
      </c>
      <c r="B285" s="90">
        <v>42154</v>
      </c>
      <c r="C285" s="60" t="s">
        <v>2</v>
      </c>
      <c r="D285" s="61" t="str">
        <f>IFERROR(VLOOKUP(C285,ORG_LIST:ACRO,2,FALSE)," ")</f>
        <v>SCI</v>
      </c>
      <c r="E285" s="61" t="str">
        <f>IFERROR(VLOOKUP(C285,ORG_LIST:TYPEORG,3,FALSE)," ")</f>
        <v>ONG internationale</v>
      </c>
      <c r="F285" s="14" t="s">
        <v>2</v>
      </c>
      <c r="G285" s="14" t="s">
        <v>2</v>
      </c>
      <c r="H285" s="37" t="s">
        <v>1335</v>
      </c>
      <c r="I285" s="62" t="s">
        <v>683</v>
      </c>
      <c r="J285" s="61" t="str">
        <f>INDEX(TblAdmin1[Admin1 PCODE],MATCH(I285,TblAdmin1[Admin1],0),1)</f>
        <v>CD91</v>
      </c>
      <c r="K285" s="62" t="s">
        <v>861</v>
      </c>
      <c r="L285" s="61" t="str">
        <f t="array" aca="1" ref="L285" ca="1">OFFSET(Tbl2_Name2,MATCH(K285,OFFSET(Tbl2_RegionPCODE,MATCH(J285,Tbl2_Pcode1,0),1,COUNTIF(Tbl2_Pcode1,J285),1),0)-1+MATCH(J285,Tbl2_Pcode1,0)-1,1)</f>
        <v>CD9101</v>
      </c>
      <c r="M285" s="62"/>
      <c r="N285" s="61" t="e">
        <f t="array" aca="1" ref="N285" ca="1">OFFSET(Tbl3_Name3,MATCH(M285,OFFSET(Tbl3_Admin2PCODE,MATCH(L285,Tbl3_Pcode2,0),1,COUNTIF(Tbl3_Pcode2,L285),1),0)-1+MATCH(L285,Tbl3_Pcode2,0)-1,1)</f>
        <v>#N/A</v>
      </c>
      <c r="O285" s="60"/>
      <c r="P285" s="61" t="e">
        <f t="array" aca="1" ref="P285" ca="1">OFFSET(Tbl4_Name4,MATCH(O285,OFFSET(Tbl4_Admin3PCODE,MATCH(N285,Tbl4_PCODE3,0),1,COUNTIF(Tbl4_PCODE3,N285),1),0)-1+MATCH(N285,Tbl4_PCODE3,0)-1,1)</f>
        <v>#N/A</v>
      </c>
      <c r="Q285" s="61" t="str">
        <f ca="1">IFERROR(VLOOKUP(P285,PCODE4:LATITUDE,2,FALSE),"")</f>
        <v/>
      </c>
      <c r="R285" s="61" t="str">
        <f ca="1">IFERROR(VLOOKUP(P285,PCODE4:LONGITUDE,3,FALSE),"")</f>
        <v/>
      </c>
      <c r="S285" s="62"/>
      <c r="T285" s="62"/>
      <c r="U285" s="62"/>
      <c r="V285" s="60" t="s">
        <v>40</v>
      </c>
      <c r="W285" s="61" t="str">
        <f>IFERROR(VLOOKUP(V285,ACTIVITIES:UNIT,2,FALSE)," ")</f>
        <v># de salles de classe et d'enfants</v>
      </c>
      <c r="X285" s="61">
        <v>20</v>
      </c>
      <c r="Y285" s="60">
        <v>18</v>
      </c>
      <c r="Z285" s="89">
        <v>2000</v>
      </c>
      <c r="AA285" s="91">
        <v>1800</v>
      </c>
      <c r="AB285" s="89">
        <f>Table1[[#This Row],[TOTAL DES BÉNÉFICIAIRES ATTEINTS]]/2</f>
        <v>900</v>
      </c>
      <c r="AC285" s="89"/>
      <c r="AD285" s="89"/>
      <c r="AE285" s="63"/>
      <c r="AF285" s="36" t="s">
        <v>1330</v>
      </c>
      <c r="AG285" s="111">
        <v>42004</v>
      </c>
      <c r="AH285" s="111">
        <v>42368</v>
      </c>
      <c r="AI285" s="89"/>
    </row>
    <row r="286" spans="1:35" ht="15" hidden="1" customHeight="1">
      <c r="A286" s="90">
        <v>41942</v>
      </c>
      <c r="B286" s="90">
        <v>42154</v>
      </c>
      <c r="C286" s="60" t="s">
        <v>2</v>
      </c>
      <c r="D286" s="61" t="str">
        <f>IFERROR(VLOOKUP(C286,ORG_LIST:ACRO,2,FALSE)," ")</f>
        <v>SCI</v>
      </c>
      <c r="E286" s="61" t="str">
        <f>IFERROR(VLOOKUP(C286,ORG_LIST:TYPEORG,3,FALSE)," ")</f>
        <v>ONG internationale</v>
      </c>
      <c r="F286" s="14" t="s">
        <v>2</v>
      </c>
      <c r="G286" s="14" t="s">
        <v>2</v>
      </c>
      <c r="H286" s="37" t="s">
        <v>1335</v>
      </c>
      <c r="I286" s="62" t="s">
        <v>683</v>
      </c>
      <c r="J286" s="61" t="str">
        <f>INDEX(TblAdmin1[Admin1 PCODE],MATCH(I286,TblAdmin1[Admin1],0),1)</f>
        <v>CD91</v>
      </c>
      <c r="K286" s="62" t="s">
        <v>861</v>
      </c>
      <c r="L286" s="61" t="str">
        <f t="array" aca="1" ref="L286" ca="1">OFFSET(Tbl2_Name2,MATCH(K286,OFFSET(Tbl2_RegionPCODE,MATCH(J286,Tbl2_Pcode1,0),1,COUNTIF(Tbl2_Pcode1,J286),1),0)-1+MATCH(J286,Tbl2_Pcode1,0)-1,1)</f>
        <v>CD9101</v>
      </c>
      <c r="M286" s="62"/>
      <c r="N286" s="61" t="e">
        <f t="array" aca="1" ref="N286" ca="1">OFFSET(Tbl3_Name3,MATCH(M286,OFFSET(Tbl3_Admin2PCODE,MATCH(L286,Tbl3_Pcode2,0),1,COUNTIF(Tbl3_Pcode2,L286),1),0)-1+MATCH(L286,Tbl3_Pcode2,0)-1,1)</f>
        <v>#N/A</v>
      </c>
      <c r="O286" s="60"/>
      <c r="P286" s="61" t="e">
        <f t="array" aca="1" ref="P286" ca="1">OFFSET(Tbl4_Name4,MATCH(O286,OFFSET(Tbl4_Admin3PCODE,MATCH(N286,Tbl4_PCODE3,0),1,COUNTIF(Tbl4_PCODE3,N286),1),0)-1+MATCH(N286,Tbl4_PCODE3,0)-1,1)</f>
        <v>#N/A</v>
      </c>
      <c r="Q286" s="61" t="str">
        <f ca="1">IFERROR(VLOOKUP(P286,PCODE4:LATITUDE,2,FALSE),"")</f>
        <v/>
      </c>
      <c r="R286" s="61" t="str">
        <f ca="1">IFERROR(VLOOKUP(P286,PCODE4:LONGITUDE,3,FALSE),"")</f>
        <v/>
      </c>
      <c r="S286" s="62"/>
      <c r="T286" s="62"/>
      <c r="U286" s="62"/>
      <c r="V286" s="60" t="s">
        <v>40</v>
      </c>
      <c r="W286" s="61" t="str">
        <f>IFERROR(VLOOKUP(V286,ACTIVITIES:UNIT,2,FALSE)," ")</f>
        <v># de salles de classe et d'enfants</v>
      </c>
      <c r="X286" s="61">
        <v>20</v>
      </c>
      <c r="Y286" s="60">
        <v>16</v>
      </c>
      <c r="Z286" s="89">
        <v>2000</v>
      </c>
      <c r="AA286" s="91">
        <v>1600</v>
      </c>
      <c r="AB286" s="89">
        <f>Table1[[#This Row],[TOTAL DES BÉNÉFICIAIRES ATTEINTS]]/2</f>
        <v>800</v>
      </c>
      <c r="AC286" s="89"/>
      <c r="AD286" s="89"/>
      <c r="AE286" s="63"/>
      <c r="AF286" s="36" t="s">
        <v>1330</v>
      </c>
      <c r="AG286" s="111">
        <v>42004</v>
      </c>
      <c r="AH286" s="111">
        <v>42368</v>
      </c>
      <c r="AI286" s="89"/>
    </row>
    <row r="287" spans="1:35" ht="15" hidden="1" customHeight="1">
      <c r="A287" s="90">
        <v>41942</v>
      </c>
      <c r="B287" s="90">
        <v>42154</v>
      </c>
      <c r="C287" s="60" t="s">
        <v>2</v>
      </c>
      <c r="D287" s="61" t="str">
        <f>IFERROR(VLOOKUP(C287,ORG_LIST:ACRO,2,FALSE)," ")</f>
        <v>SCI</v>
      </c>
      <c r="E287" s="61" t="str">
        <f>IFERROR(VLOOKUP(C287,ORG_LIST:TYPEORG,3,FALSE)," ")</f>
        <v>ONG internationale</v>
      </c>
      <c r="F287" s="14" t="s">
        <v>2</v>
      </c>
      <c r="G287" s="14" t="s">
        <v>2</v>
      </c>
      <c r="H287" s="37" t="s">
        <v>1335</v>
      </c>
      <c r="I287" s="62" t="s">
        <v>683</v>
      </c>
      <c r="J287" s="61" t="str">
        <f>INDEX(TblAdmin1[Admin1 PCODE],MATCH(I287,TblAdmin1[Admin1],0),1)</f>
        <v>CD91</v>
      </c>
      <c r="K287" s="62" t="s">
        <v>861</v>
      </c>
      <c r="L287" s="61" t="str">
        <f t="array" aca="1" ref="L287" ca="1">OFFSET(Tbl2_Name2,MATCH(K287,OFFSET(Tbl2_RegionPCODE,MATCH(J287,Tbl2_Pcode1,0),1,COUNTIF(Tbl2_Pcode1,J287),1),0)-1+MATCH(J287,Tbl2_Pcode1,0)-1,1)</f>
        <v>CD9101</v>
      </c>
      <c r="M287" s="62"/>
      <c r="N287" s="61" t="e">
        <f t="array" aca="1" ref="N287" ca="1">OFFSET(Tbl3_Name3,MATCH(M287,OFFSET(Tbl3_Admin2PCODE,MATCH(L287,Tbl3_Pcode2,0),1,COUNTIF(Tbl3_Pcode2,L287),1),0)-1+MATCH(L287,Tbl3_Pcode2,0)-1,1)</f>
        <v>#N/A</v>
      </c>
      <c r="O287" s="60"/>
      <c r="P287" s="61" t="e">
        <f t="array" aca="1" ref="P287" ca="1">OFFSET(Tbl4_Name4,MATCH(O287,OFFSET(Tbl4_Admin3PCODE,MATCH(N287,Tbl4_PCODE3,0),1,COUNTIF(Tbl4_PCODE3,N287),1),0)-1+MATCH(N287,Tbl4_PCODE3,0)-1,1)</f>
        <v>#N/A</v>
      </c>
      <c r="Q287" s="61" t="str">
        <f ca="1">IFERROR(VLOOKUP(P287,PCODE4:LATITUDE,2,FALSE),"")</f>
        <v/>
      </c>
      <c r="R287" s="61" t="str">
        <f ca="1">IFERROR(VLOOKUP(P287,PCODE4:LONGITUDE,3,FALSE),"")</f>
        <v/>
      </c>
      <c r="S287" s="62"/>
      <c r="T287" s="62"/>
      <c r="U287" s="62"/>
      <c r="V287" s="60" t="s">
        <v>40</v>
      </c>
      <c r="W287" s="61" t="str">
        <f>IFERROR(VLOOKUP(V287,ACTIVITIES:UNIT,2,FALSE)," ")</f>
        <v># de salles de classe et d'enfants</v>
      </c>
      <c r="X287" s="61">
        <v>20</v>
      </c>
      <c r="Y287" s="60">
        <v>5</v>
      </c>
      <c r="Z287" s="89">
        <v>2000</v>
      </c>
      <c r="AA287" s="91">
        <v>500</v>
      </c>
      <c r="AB287" s="89">
        <f>Table1[[#This Row],[TOTAL DES BÉNÉFICIAIRES ATTEINTS]]/2</f>
        <v>250</v>
      </c>
      <c r="AC287" s="89"/>
      <c r="AD287" s="89"/>
      <c r="AE287" s="63"/>
      <c r="AF287" s="36" t="s">
        <v>1330</v>
      </c>
      <c r="AG287" s="111">
        <v>42004</v>
      </c>
      <c r="AH287" s="111">
        <v>42368</v>
      </c>
      <c r="AI287" s="89"/>
    </row>
    <row r="288" spans="1:35" ht="15" hidden="1" customHeight="1">
      <c r="A288" s="90">
        <v>41942</v>
      </c>
      <c r="B288" s="90">
        <v>42154</v>
      </c>
      <c r="C288" s="60" t="s">
        <v>2</v>
      </c>
      <c r="D288" s="61" t="str">
        <f>IFERROR(VLOOKUP(C288,ORG_LIST:ACRO,2,FALSE)," ")</f>
        <v>SCI</v>
      </c>
      <c r="E288" s="61" t="str">
        <f>IFERROR(VLOOKUP(C288,ORG_LIST:TYPEORG,3,FALSE)," ")</f>
        <v>ONG internationale</v>
      </c>
      <c r="F288" s="14" t="s">
        <v>2</v>
      </c>
      <c r="G288" s="14" t="s">
        <v>2</v>
      </c>
      <c r="H288" s="37" t="s">
        <v>1335</v>
      </c>
      <c r="I288" s="62" t="s">
        <v>683</v>
      </c>
      <c r="J288" s="61" t="str">
        <f>INDEX(TblAdmin1[Admin1 PCODE],MATCH(I288,TblAdmin1[Admin1],0),1)</f>
        <v>CD91</v>
      </c>
      <c r="K288" s="62" t="s">
        <v>861</v>
      </c>
      <c r="L288" s="61" t="str">
        <f t="array" aca="1" ref="L288" ca="1">OFFSET(Tbl2_Name2,MATCH(K288,OFFSET(Tbl2_RegionPCODE,MATCH(J288,Tbl2_Pcode1,0),1,COUNTIF(Tbl2_Pcode1,J288),1),0)-1+MATCH(J288,Tbl2_Pcode1,0)-1,1)</f>
        <v>CD9101</v>
      </c>
      <c r="M288" s="62"/>
      <c r="N288" s="61" t="e">
        <f t="array" aca="1" ref="N288" ca="1">OFFSET(Tbl3_Name3,MATCH(M288,OFFSET(Tbl3_Admin2PCODE,MATCH(L288,Tbl3_Pcode2,0),1,COUNTIF(Tbl3_Pcode2,L288),1),0)-1+MATCH(L288,Tbl3_Pcode2,0)-1,1)</f>
        <v>#N/A</v>
      </c>
      <c r="O288" s="60"/>
      <c r="P288" s="61" t="e">
        <f t="array" aca="1" ref="P288" ca="1">OFFSET(Tbl4_Name4,MATCH(O288,OFFSET(Tbl4_Admin3PCODE,MATCH(N288,Tbl4_PCODE3,0),1,COUNTIF(Tbl4_PCODE3,N288),1),0)-1+MATCH(N288,Tbl4_PCODE3,0)-1,1)</f>
        <v>#N/A</v>
      </c>
      <c r="Q288" s="61" t="str">
        <f ca="1">IFERROR(VLOOKUP(P288,PCODE4:LATITUDE,2,FALSE),"")</f>
        <v/>
      </c>
      <c r="R288" s="61" t="str">
        <f ca="1">IFERROR(VLOOKUP(P288,PCODE4:LONGITUDE,3,FALSE),"")</f>
        <v/>
      </c>
      <c r="S288" s="62"/>
      <c r="T288" s="62"/>
      <c r="U288" s="62"/>
      <c r="V288" s="60" t="s">
        <v>40</v>
      </c>
      <c r="W288" s="61" t="str">
        <f>IFERROR(VLOOKUP(V288,ACTIVITIES:UNIT,2,FALSE)," ")</f>
        <v># de salles de classe et d'enfants</v>
      </c>
      <c r="X288" s="61">
        <v>20</v>
      </c>
      <c r="Y288" s="60">
        <v>17</v>
      </c>
      <c r="Z288" s="89">
        <v>2000</v>
      </c>
      <c r="AA288" s="91">
        <v>1700</v>
      </c>
      <c r="AB288" s="89">
        <f>Table1[[#This Row],[TOTAL DES BÉNÉFICIAIRES ATTEINTS]]/2</f>
        <v>850</v>
      </c>
      <c r="AC288" s="89"/>
      <c r="AD288" s="89"/>
      <c r="AE288" s="63"/>
      <c r="AF288" s="36" t="s">
        <v>1330</v>
      </c>
      <c r="AG288" s="111">
        <v>42004</v>
      </c>
      <c r="AH288" s="111">
        <v>42368</v>
      </c>
      <c r="AI288" s="89"/>
    </row>
    <row r="289" spans="1:35" ht="15" hidden="1" customHeight="1">
      <c r="A289" s="90">
        <v>41942</v>
      </c>
      <c r="B289" s="90">
        <v>42154</v>
      </c>
      <c r="C289" s="60" t="s">
        <v>2</v>
      </c>
      <c r="D289" s="61" t="str">
        <f>IFERROR(VLOOKUP(C289,ORG_LIST:ACRO,2,FALSE)," ")</f>
        <v>SCI</v>
      </c>
      <c r="E289" s="61" t="str">
        <f>IFERROR(VLOOKUP(C289,ORG_LIST:TYPEORG,3,FALSE)," ")</f>
        <v>ONG internationale</v>
      </c>
      <c r="F289" s="14" t="s">
        <v>2</v>
      </c>
      <c r="G289" s="14" t="s">
        <v>2</v>
      </c>
      <c r="H289" s="37" t="s">
        <v>1335</v>
      </c>
      <c r="I289" s="62" t="s">
        <v>683</v>
      </c>
      <c r="J289" s="61" t="str">
        <f>INDEX(TblAdmin1[Admin1 PCODE],MATCH(I289,TblAdmin1[Admin1],0),1)</f>
        <v>CD91</v>
      </c>
      <c r="K289" s="62" t="s">
        <v>867</v>
      </c>
      <c r="L289" s="61" t="str">
        <f t="array" aca="1" ref="L289" ca="1">OFFSET(Tbl2_Name2,MATCH(K289,OFFSET(Tbl2_RegionPCODE,MATCH(J289,Tbl2_Pcode1,0),1,COUNTIF(Tbl2_Pcode1,J289),1),0)-1+MATCH(J289,Tbl2_Pcode1,0)-1,1)</f>
        <v>CD9103</v>
      </c>
      <c r="M289" s="62"/>
      <c r="N289" s="61" t="e">
        <f t="array" aca="1" ref="N289" ca="1">OFFSET(Tbl3_Name3,MATCH(M289,OFFSET(Tbl3_Admin2PCODE,MATCH(L289,Tbl3_Pcode2,0),1,COUNTIF(Tbl3_Pcode2,L289),1),0)-1+MATCH(L289,Tbl3_Pcode2,0)-1,1)</f>
        <v>#N/A</v>
      </c>
      <c r="O289" s="60"/>
      <c r="P289" s="61" t="e">
        <f t="array" aca="1" ref="P289" ca="1">OFFSET(Tbl4_Name4,MATCH(O289,OFFSET(Tbl4_Admin3PCODE,MATCH(N289,Tbl4_PCODE3,0),1,COUNTIF(Tbl4_PCODE3,N289),1),0)-1+MATCH(N289,Tbl4_PCODE3,0)-1,1)</f>
        <v>#N/A</v>
      </c>
      <c r="Q289" s="61" t="str">
        <f ca="1">IFERROR(VLOOKUP(P289,PCODE4:LATITUDE,2,FALSE),"")</f>
        <v/>
      </c>
      <c r="R289" s="61" t="str">
        <f ca="1">IFERROR(VLOOKUP(P289,PCODE4:LONGITUDE,3,FALSE),"")</f>
        <v/>
      </c>
      <c r="S289" s="62"/>
      <c r="T289" s="62"/>
      <c r="U289" s="62"/>
      <c r="V289" s="60" t="s">
        <v>40</v>
      </c>
      <c r="W289" s="61" t="str">
        <f>IFERROR(VLOOKUP(V289,ACTIVITIES:UNIT,2,FALSE)," ")</f>
        <v># de salles de classe et d'enfants</v>
      </c>
      <c r="X289" s="61">
        <v>20</v>
      </c>
      <c r="Y289" s="60">
        <v>8</v>
      </c>
      <c r="Z289" s="89">
        <v>2000</v>
      </c>
      <c r="AA289" s="91">
        <v>800</v>
      </c>
      <c r="AB289" s="89">
        <f>Table1[[#This Row],[TOTAL DES BÉNÉFICIAIRES ATTEINTS]]/2</f>
        <v>400</v>
      </c>
      <c r="AC289" s="89"/>
      <c r="AD289" s="89"/>
      <c r="AE289" s="63"/>
      <c r="AF289" s="36" t="s">
        <v>1330</v>
      </c>
      <c r="AG289" s="111">
        <v>42004</v>
      </c>
      <c r="AH289" s="111">
        <v>42368</v>
      </c>
      <c r="AI289" s="89"/>
    </row>
    <row r="290" spans="1:35" ht="15" hidden="1" customHeight="1">
      <c r="A290" s="90">
        <v>41942</v>
      </c>
      <c r="B290" s="90">
        <v>42154</v>
      </c>
      <c r="C290" s="60" t="s">
        <v>2</v>
      </c>
      <c r="D290" s="61" t="str">
        <f>IFERROR(VLOOKUP(C290,ORG_LIST:ACRO,2,FALSE)," ")</f>
        <v>SCI</v>
      </c>
      <c r="E290" s="61" t="str">
        <f>IFERROR(VLOOKUP(C290,ORG_LIST:TYPEORG,3,FALSE)," ")</f>
        <v>ONG internationale</v>
      </c>
      <c r="F290" s="14" t="s">
        <v>2</v>
      </c>
      <c r="G290" s="14" t="s">
        <v>2</v>
      </c>
      <c r="H290" s="37" t="s">
        <v>1335</v>
      </c>
      <c r="I290" s="62" t="s">
        <v>684</v>
      </c>
      <c r="J290" s="61" t="str">
        <f>INDEX(TblAdmin1[Admin1 PCODE],MATCH(I290,TblAdmin1[Admin1],0),1)</f>
        <v>CD82</v>
      </c>
      <c r="K290" s="62" t="s">
        <v>871</v>
      </c>
      <c r="L290" s="61" t="str">
        <f t="array" aca="1" ref="L290" ca="1">OFFSET(Tbl2_Name2,MATCH(K290,OFFSET(Tbl2_RegionPCODE,MATCH(J290,Tbl2_Pcode1,0),1,COUNTIF(Tbl2_Pcode1,J290),1),0)-1+MATCH(J290,Tbl2_Pcode1,0)-1,1)</f>
        <v>CD8209</v>
      </c>
      <c r="M290" s="62"/>
      <c r="N290" s="61" t="e">
        <f t="array" aca="1" ref="N290" ca="1">OFFSET(Tbl3_Name3,MATCH(M290,OFFSET(Tbl3_Admin2PCODE,MATCH(L290,Tbl3_Pcode2,0),1,COUNTIF(Tbl3_Pcode2,L290),1),0)-1+MATCH(L290,Tbl3_Pcode2,0)-1,1)</f>
        <v>#N/A</v>
      </c>
      <c r="O290" s="60"/>
      <c r="P290" s="61" t="e">
        <f t="array" aca="1" ref="P290" ca="1">OFFSET(Tbl4_Name4,MATCH(O290,OFFSET(Tbl4_Admin3PCODE,MATCH(N290,Tbl4_PCODE3,0),1,COUNTIF(Tbl4_PCODE3,N290),1),0)-1+MATCH(N290,Tbl4_PCODE3,0)-1,1)</f>
        <v>#N/A</v>
      </c>
      <c r="Q290" s="61" t="str">
        <f ca="1">IFERROR(VLOOKUP(P290,PCODE4:LATITUDE,2,FALSE),"")</f>
        <v/>
      </c>
      <c r="R290" s="61" t="str">
        <f ca="1">IFERROR(VLOOKUP(P290,PCODE4:LONGITUDE,3,FALSE),"")</f>
        <v/>
      </c>
      <c r="S290" s="62"/>
      <c r="T290" s="62"/>
      <c r="U290" s="62"/>
      <c r="V290" s="60" t="s">
        <v>40</v>
      </c>
      <c r="W290" s="61" t="str">
        <f>IFERROR(VLOOKUP(V290,ACTIVITIES:UNIT,2,FALSE)," ")</f>
        <v># de salles de classe et d'enfants</v>
      </c>
      <c r="X290" s="61">
        <v>20</v>
      </c>
      <c r="Y290" s="60">
        <v>12</v>
      </c>
      <c r="Z290" s="89">
        <v>2000</v>
      </c>
      <c r="AA290" s="91">
        <v>1200</v>
      </c>
      <c r="AB290" s="89">
        <f>Table1[[#This Row],[TOTAL DES BÉNÉFICIAIRES ATTEINTS]]/2</f>
        <v>600</v>
      </c>
      <c r="AC290" s="89"/>
      <c r="AD290" s="89"/>
      <c r="AE290" s="63"/>
      <c r="AF290" s="36" t="s">
        <v>1330</v>
      </c>
      <c r="AG290" s="111">
        <v>42004</v>
      </c>
      <c r="AH290" s="111">
        <v>42368</v>
      </c>
      <c r="AI290" s="89"/>
    </row>
    <row r="291" spans="1:35" ht="15" hidden="1" customHeight="1">
      <c r="A291" s="90">
        <v>41942</v>
      </c>
      <c r="B291" s="90">
        <v>42154</v>
      </c>
      <c r="C291" s="60" t="s">
        <v>2</v>
      </c>
      <c r="D291" s="61" t="str">
        <f>IFERROR(VLOOKUP(C291,ORG_LIST:ACRO,2,FALSE)," ")</f>
        <v>SCI</v>
      </c>
      <c r="E291" s="61" t="str">
        <f>IFERROR(VLOOKUP(C291,ORG_LIST:TYPEORG,3,FALSE)," ")</f>
        <v>ONG internationale</v>
      </c>
      <c r="F291" s="14" t="s">
        <v>2</v>
      </c>
      <c r="G291" s="14" t="s">
        <v>2</v>
      </c>
      <c r="H291" s="37" t="s">
        <v>1335</v>
      </c>
      <c r="I291" s="62" t="s">
        <v>684</v>
      </c>
      <c r="J291" s="61" t="str">
        <f>INDEX(TblAdmin1[Admin1 PCODE],MATCH(I291,TblAdmin1[Admin1],0),1)</f>
        <v>CD82</v>
      </c>
      <c r="K291" s="62" t="s">
        <v>871</v>
      </c>
      <c r="L291" s="61" t="str">
        <f t="array" aca="1" ref="L291" ca="1">OFFSET(Tbl2_Name2,MATCH(K291,OFFSET(Tbl2_RegionPCODE,MATCH(J291,Tbl2_Pcode1,0),1,COUNTIF(Tbl2_Pcode1,J291),1),0)-1+MATCH(J291,Tbl2_Pcode1,0)-1,1)</f>
        <v>CD8209</v>
      </c>
      <c r="M291" s="62"/>
      <c r="N291" s="61" t="e">
        <f t="array" aca="1" ref="N291" ca="1">OFFSET(Tbl3_Name3,MATCH(M291,OFFSET(Tbl3_Admin2PCODE,MATCH(L291,Tbl3_Pcode2,0),1,COUNTIF(Tbl3_Pcode2,L291),1),0)-1+MATCH(L291,Tbl3_Pcode2,0)-1,1)</f>
        <v>#N/A</v>
      </c>
      <c r="O291" s="60"/>
      <c r="P291" s="61" t="e">
        <f t="array" aca="1" ref="P291" ca="1">OFFSET(Tbl4_Name4,MATCH(O291,OFFSET(Tbl4_Admin3PCODE,MATCH(N291,Tbl4_PCODE3,0),1,COUNTIF(Tbl4_PCODE3,N291),1),0)-1+MATCH(N291,Tbl4_PCODE3,0)-1,1)</f>
        <v>#N/A</v>
      </c>
      <c r="Q291" s="61" t="str">
        <f ca="1">IFERROR(VLOOKUP(P291,PCODE4:LATITUDE,2,FALSE),"")</f>
        <v/>
      </c>
      <c r="R291" s="61" t="str">
        <f ca="1">IFERROR(VLOOKUP(P291,PCODE4:LONGITUDE,3,FALSE),"")</f>
        <v/>
      </c>
      <c r="S291" s="62"/>
      <c r="T291" s="62"/>
      <c r="U291" s="62"/>
      <c r="V291" s="60" t="s">
        <v>40</v>
      </c>
      <c r="W291" s="61" t="str">
        <f>IFERROR(VLOOKUP(V291,ACTIVITIES:UNIT,2,FALSE)," ")</f>
        <v># de salles de classe et d'enfants</v>
      </c>
      <c r="X291" s="61">
        <v>20</v>
      </c>
      <c r="Y291" s="60">
        <v>6</v>
      </c>
      <c r="Z291" s="89">
        <v>2000</v>
      </c>
      <c r="AA291" s="91">
        <v>600</v>
      </c>
      <c r="AB291" s="89">
        <f>Table1[[#This Row],[TOTAL DES BÉNÉFICIAIRES ATTEINTS]]/2</f>
        <v>300</v>
      </c>
      <c r="AC291" s="89"/>
      <c r="AD291" s="89"/>
      <c r="AE291" s="63"/>
      <c r="AF291" s="36" t="s">
        <v>1330</v>
      </c>
      <c r="AG291" s="111">
        <v>42004</v>
      </c>
      <c r="AH291" s="111">
        <v>42368</v>
      </c>
      <c r="AI291" s="89"/>
    </row>
    <row r="292" spans="1:35" ht="15" hidden="1" customHeight="1">
      <c r="A292" s="90">
        <v>41942</v>
      </c>
      <c r="B292" s="90">
        <v>42154</v>
      </c>
      <c r="C292" s="60" t="s">
        <v>2</v>
      </c>
      <c r="D292" s="61" t="str">
        <f>IFERROR(VLOOKUP(C292,ORG_LIST:ACRO,2,FALSE)," ")</f>
        <v>SCI</v>
      </c>
      <c r="E292" s="61" t="str">
        <f>IFERROR(VLOOKUP(C292,ORG_LIST:TYPEORG,3,FALSE)," ")</f>
        <v>ONG internationale</v>
      </c>
      <c r="F292" s="14" t="s">
        <v>2</v>
      </c>
      <c r="G292" s="14" t="s">
        <v>2</v>
      </c>
      <c r="H292" s="37" t="s">
        <v>1335</v>
      </c>
      <c r="I292" s="62" t="s">
        <v>684</v>
      </c>
      <c r="J292" s="61" t="str">
        <f>INDEX(TblAdmin1[Admin1 PCODE],MATCH(I292,TblAdmin1[Admin1],0),1)</f>
        <v>CD82</v>
      </c>
      <c r="K292" s="62" t="s">
        <v>871</v>
      </c>
      <c r="L292" s="61" t="str">
        <f t="array" aca="1" ref="L292" ca="1">OFFSET(Tbl2_Name2,MATCH(K292,OFFSET(Tbl2_RegionPCODE,MATCH(J292,Tbl2_Pcode1,0),1,COUNTIF(Tbl2_Pcode1,J292),1),0)-1+MATCH(J292,Tbl2_Pcode1,0)-1,1)</f>
        <v>CD8209</v>
      </c>
      <c r="M292" s="62"/>
      <c r="N292" s="61" t="e">
        <f t="array" aca="1" ref="N292" ca="1">OFFSET(Tbl3_Name3,MATCH(M292,OFFSET(Tbl3_Admin2PCODE,MATCH(L292,Tbl3_Pcode2,0),1,COUNTIF(Tbl3_Pcode2,L292),1),0)-1+MATCH(L292,Tbl3_Pcode2,0)-1,1)</f>
        <v>#N/A</v>
      </c>
      <c r="O292" s="60"/>
      <c r="P292" s="61" t="e">
        <f t="array" aca="1" ref="P292" ca="1">OFFSET(Tbl4_Name4,MATCH(O292,OFFSET(Tbl4_Admin3PCODE,MATCH(N292,Tbl4_PCODE3,0),1,COUNTIF(Tbl4_PCODE3,N292),1),0)-1+MATCH(N292,Tbl4_PCODE3,0)-1,1)</f>
        <v>#N/A</v>
      </c>
      <c r="Q292" s="61" t="str">
        <f ca="1">IFERROR(VLOOKUP(P292,PCODE4:LATITUDE,2,FALSE),"")</f>
        <v/>
      </c>
      <c r="R292" s="61" t="str">
        <f ca="1">IFERROR(VLOOKUP(P292,PCODE4:LONGITUDE,3,FALSE),"")</f>
        <v/>
      </c>
      <c r="S292" s="62"/>
      <c r="T292" s="62"/>
      <c r="U292" s="62"/>
      <c r="V292" s="60" t="s">
        <v>40</v>
      </c>
      <c r="W292" s="61" t="str">
        <f>IFERROR(VLOOKUP(V292,ACTIVITIES:UNIT,2,FALSE)," ")</f>
        <v># de salles de classe et d'enfants</v>
      </c>
      <c r="X292" s="61">
        <v>20</v>
      </c>
      <c r="Y292" s="60">
        <v>13</v>
      </c>
      <c r="Z292" s="89">
        <v>2000</v>
      </c>
      <c r="AA292" s="91">
        <v>1300</v>
      </c>
      <c r="AB292" s="89">
        <f>Table1[[#This Row],[TOTAL DES BÉNÉFICIAIRES ATTEINTS]]/2</f>
        <v>650</v>
      </c>
      <c r="AC292" s="89"/>
      <c r="AD292" s="89"/>
      <c r="AE292" s="63"/>
      <c r="AF292" s="36" t="s">
        <v>1330</v>
      </c>
      <c r="AG292" s="111">
        <v>42004</v>
      </c>
      <c r="AH292" s="111">
        <v>42368</v>
      </c>
      <c r="AI292" s="89"/>
    </row>
    <row r="293" spans="1:35" ht="15" hidden="1" customHeight="1">
      <c r="A293" s="90">
        <v>41942</v>
      </c>
      <c r="B293" s="90">
        <v>42154</v>
      </c>
      <c r="C293" s="60" t="s">
        <v>2</v>
      </c>
      <c r="D293" s="61" t="str">
        <f>IFERROR(VLOOKUP(C293,ORG_LIST:ACRO,2,FALSE)," ")</f>
        <v>SCI</v>
      </c>
      <c r="E293" s="61" t="str">
        <f>IFERROR(VLOOKUP(C293,ORG_LIST:TYPEORG,3,FALSE)," ")</f>
        <v>ONG internationale</v>
      </c>
      <c r="F293" s="14" t="s">
        <v>2</v>
      </c>
      <c r="G293" s="14" t="s">
        <v>2</v>
      </c>
      <c r="H293" s="37" t="s">
        <v>1335</v>
      </c>
      <c r="I293" s="62" t="s">
        <v>684</v>
      </c>
      <c r="J293" s="61" t="str">
        <f>INDEX(TblAdmin1[Admin1 PCODE],MATCH(I293,TblAdmin1[Admin1],0),1)</f>
        <v>CD82</v>
      </c>
      <c r="K293" s="62" t="s">
        <v>877</v>
      </c>
      <c r="L293" s="61" t="str">
        <f t="array" aca="1" ref="L293" ca="1">OFFSET(Tbl2_Name2,MATCH(K293,OFFSET(Tbl2_RegionPCODE,MATCH(J293,Tbl2_Pcode1,0),1,COUNTIF(Tbl2_Pcode1,J293),1),0)-1+MATCH(J293,Tbl2_Pcode1,0)-1,1)</f>
        <v>CD8201</v>
      </c>
      <c r="M293" s="62"/>
      <c r="N293" s="61" t="e">
        <f t="array" aca="1" ref="N293" ca="1">OFFSET(Tbl3_Name3,MATCH(M293,OFFSET(Tbl3_Admin2PCODE,MATCH(L293,Tbl3_Pcode2,0),1,COUNTIF(Tbl3_Pcode2,L293),1),0)-1+MATCH(L293,Tbl3_Pcode2,0)-1,1)</f>
        <v>#N/A</v>
      </c>
      <c r="O293" s="60"/>
      <c r="P293" s="61" t="e">
        <f t="array" aca="1" ref="P293" ca="1">OFFSET(Tbl4_Name4,MATCH(O293,OFFSET(Tbl4_Admin3PCODE,MATCH(N293,Tbl4_PCODE3,0),1,COUNTIF(Tbl4_PCODE3,N293),1),0)-1+MATCH(N293,Tbl4_PCODE3,0)-1,1)</f>
        <v>#N/A</v>
      </c>
      <c r="Q293" s="61" t="str">
        <f ca="1">IFERROR(VLOOKUP(P293,PCODE4:LATITUDE,2,FALSE),"")</f>
        <v/>
      </c>
      <c r="R293" s="61" t="str">
        <f ca="1">IFERROR(VLOOKUP(P293,PCODE4:LONGITUDE,3,FALSE),"")</f>
        <v/>
      </c>
      <c r="S293" s="62"/>
      <c r="T293" s="62"/>
      <c r="U293" s="62"/>
      <c r="V293" s="60" t="s">
        <v>40</v>
      </c>
      <c r="W293" s="61" t="str">
        <f>IFERROR(VLOOKUP(V293,ACTIVITIES:UNIT,2,FALSE)," ")</f>
        <v># de salles de classe et d'enfants</v>
      </c>
      <c r="X293" s="61">
        <v>20</v>
      </c>
      <c r="Y293" s="60">
        <v>7</v>
      </c>
      <c r="Z293" s="89">
        <v>2000</v>
      </c>
      <c r="AA293" s="91">
        <v>700</v>
      </c>
      <c r="AB293" s="89">
        <f>Table1[[#This Row],[TOTAL DES BÉNÉFICIAIRES ATTEINTS]]/2</f>
        <v>350</v>
      </c>
      <c r="AC293" s="89"/>
      <c r="AD293" s="89"/>
      <c r="AE293" s="63"/>
      <c r="AF293" s="36" t="s">
        <v>1330</v>
      </c>
      <c r="AG293" s="111">
        <v>42004</v>
      </c>
      <c r="AH293" s="111">
        <v>42368</v>
      </c>
      <c r="AI293" s="89"/>
    </row>
    <row r="294" spans="1:35" ht="15" hidden="1" customHeight="1">
      <c r="A294" s="90">
        <v>41942</v>
      </c>
      <c r="B294" s="90">
        <v>42154</v>
      </c>
      <c r="C294" s="60" t="s">
        <v>2</v>
      </c>
      <c r="D294" s="61" t="str">
        <f>IFERROR(VLOOKUP(C294,ORG_LIST:ACRO,2,FALSE)," ")</f>
        <v>SCI</v>
      </c>
      <c r="E294" s="61" t="str">
        <f>IFERROR(VLOOKUP(C294,ORG_LIST:TYPEORG,3,FALSE)," ")</f>
        <v>ONG internationale</v>
      </c>
      <c r="F294" s="14" t="s">
        <v>2</v>
      </c>
      <c r="G294" s="14" t="s">
        <v>2</v>
      </c>
      <c r="H294" s="37" t="s">
        <v>1335</v>
      </c>
      <c r="I294" s="62" t="s">
        <v>684</v>
      </c>
      <c r="J294" s="61" t="str">
        <f>INDEX(TblAdmin1[Admin1 PCODE],MATCH(I294,TblAdmin1[Admin1],0),1)</f>
        <v>CD82</v>
      </c>
      <c r="K294" s="62" t="s">
        <v>877</v>
      </c>
      <c r="L294" s="61" t="str">
        <f t="array" aca="1" ref="L294" ca="1">OFFSET(Tbl2_Name2,MATCH(K294,OFFSET(Tbl2_RegionPCODE,MATCH(J294,Tbl2_Pcode1,0),1,COUNTIF(Tbl2_Pcode1,J294),1),0)-1+MATCH(J294,Tbl2_Pcode1,0)-1,1)</f>
        <v>CD8201</v>
      </c>
      <c r="M294" s="62"/>
      <c r="N294" s="61" t="e">
        <f t="array" aca="1" ref="N294" ca="1">OFFSET(Tbl3_Name3,MATCH(M294,OFFSET(Tbl3_Admin2PCODE,MATCH(L294,Tbl3_Pcode2,0),1,COUNTIF(Tbl3_Pcode2,L294),1),0)-1+MATCH(L294,Tbl3_Pcode2,0)-1,1)</f>
        <v>#N/A</v>
      </c>
      <c r="O294" s="60"/>
      <c r="P294" s="61" t="e">
        <f t="array" aca="1" ref="P294" ca="1">OFFSET(Tbl4_Name4,MATCH(O294,OFFSET(Tbl4_Admin3PCODE,MATCH(N294,Tbl4_PCODE3,0),1,COUNTIF(Tbl4_PCODE3,N294),1),0)-1+MATCH(N294,Tbl4_PCODE3,0)-1,1)</f>
        <v>#N/A</v>
      </c>
      <c r="Q294" s="61" t="str">
        <f ca="1">IFERROR(VLOOKUP(P294,PCODE4:LATITUDE,2,FALSE),"")</f>
        <v/>
      </c>
      <c r="R294" s="61" t="str">
        <f ca="1">IFERROR(VLOOKUP(P294,PCODE4:LONGITUDE,3,FALSE),"")</f>
        <v/>
      </c>
      <c r="S294" s="62"/>
      <c r="T294" s="62"/>
      <c r="U294" s="62"/>
      <c r="V294" s="60" t="s">
        <v>40</v>
      </c>
      <c r="W294" s="61" t="str">
        <f>IFERROR(VLOOKUP(V294,ACTIVITIES:UNIT,2,FALSE)," ")</f>
        <v># de salles de classe et d'enfants</v>
      </c>
      <c r="X294" s="61">
        <v>20</v>
      </c>
      <c r="Y294" s="60">
        <v>12</v>
      </c>
      <c r="Z294" s="89">
        <v>2000</v>
      </c>
      <c r="AA294" s="91">
        <v>1200</v>
      </c>
      <c r="AB294" s="89">
        <f>Table1[[#This Row],[TOTAL DES BÉNÉFICIAIRES ATTEINTS]]/2</f>
        <v>600</v>
      </c>
      <c r="AC294" s="89"/>
      <c r="AD294" s="89"/>
      <c r="AE294" s="63"/>
      <c r="AF294" s="36" t="s">
        <v>1330</v>
      </c>
      <c r="AG294" s="111">
        <v>42004</v>
      </c>
      <c r="AH294" s="111">
        <v>42368</v>
      </c>
      <c r="AI294" s="89"/>
    </row>
    <row r="295" spans="1:35" ht="15" hidden="1" customHeight="1">
      <c r="A295" s="90">
        <v>41942</v>
      </c>
      <c r="B295" s="90">
        <v>42154</v>
      </c>
      <c r="C295" s="60" t="s">
        <v>2</v>
      </c>
      <c r="D295" s="61" t="str">
        <f>IFERROR(VLOOKUP(C295,ORG_LIST:ACRO,2,FALSE)," ")</f>
        <v>SCI</v>
      </c>
      <c r="E295" s="61" t="str">
        <f>IFERROR(VLOOKUP(C295,ORG_LIST:TYPEORG,3,FALSE)," ")</f>
        <v>ONG internationale</v>
      </c>
      <c r="F295" s="14" t="s">
        <v>2</v>
      </c>
      <c r="G295" s="14" t="s">
        <v>2</v>
      </c>
      <c r="H295" s="37" t="s">
        <v>1335</v>
      </c>
      <c r="I295" s="62" t="s">
        <v>678</v>
      </c>
      <c r="J295" s="61" t="str">
        <f>INDEX(TblAdmin1[Admin1 PCODE],MATCH(I295,TblAdmin1[Admin1],0),1)</f>
        <v>CD71</v>
      </c>
      <c r="K295" s="62" t="s">
        <v>877</v>
      </c>
      <c r="L295" s="61" t="e">
        <f t="array" aca="1" ref="L295" ca="1">OFFSET(Tbl2_Name2,MATCH(K295,OFFSET(Tbl2_RegionPCODE,MATCH(J295,Tbl2_Pcode1,0),1,COUNTIF(Tbl2_Pcode1,J295),1),0)-1+MATCH(J295,Tbl2_Pcode1,0)-1,1)</f>
        <v>#N/A</v>
      </c>
      <c r="M295" s="62"/>
      <c r="N295" s="61" t="e">
        <f t="array" aca="1" ref="N295" ca="1">OFFSET(Tbl3_Name3,MATCH(M295,OFFSET(Tbl3_Admin2PCODE,MATCH(L295,Tbl3_Pcode2,0),1,COUNTIF(Tbl3_Pcode2,L295),1),0)-1+MATCH(L295,Tbl3_Pcode2,0)-1,1)</f>
        <v>#N/A</v>
      </c>
      <c r="O295" s="60"/>
      <c r="P295" s="61" t="e">
        <f t="array" aca="1" ref="P295" ca="1">OFFSET(Tbl4_Name4,MATCH(O295,OFFSET(Tbl4_Admin3PCODE,MATCH(N295,Tbl4_PCODE3,0),1,COUNTIF(Tbl4_PCODE3,N295),1),0)-1+MATCH(N295,Tbl4_PCODE3,0)-1,1)</f>
        <v>#N/A</v>
      </c>
      <c r="Q295" s="61" t="str">
        <f ca="1">IFERROR(VLOOKUP(P295,PCODE4:LATITUDE,2,FALSE),"")</f>
        <v/>
      </c>
      <c r="R295" s="61" t="str">
        <f ca="1">IFERROR(VLOOKUP(P295,PCODE4:LONGITUDE,3,FALSE),"")</f>
        <v/>
      </c>
      <c r="S295" s="62"/>
      <c r="T295" s="62"/>
      <c r="U295" s="62"/>
      <c r="V295" s="60" t="s">
        <v>40</v>
      </c>
      <c r="W295" s="61" t="str">
        <f>IFERROR(VLOOKUP(V295,ACTIVITIES:UNIT,2,FALSE)," ")</f>
        <v># de salles de classe et d'enfants</v>
      </c>
      <c r="X295" s="61">
        <v>20</v>
      </c>
      <c r="Y295" s="60">
        <v>17</v>
      </c>
      <c r="Z295" s="89">
        <v>2000</v>
      </c>
      <c r="AA295" s="91">
        <v>1700</v>
      </c>
      <c r="AB295" s="89">
        <f>Table1[[#This Row],[TOTAL DES BÉNÉFICIAIRES ATTEINTS]]/2</f>
        <v>850</v>
      </c>
      <c r="AC295" s="89"/>
      <c r="AD295" s="89"/>
      <c r="AE295" s="63"/>
      <c r="AF295" s="36" t="s">
        <v>1330</v>
      </c>
      <c r="AG295" s="111">
        <v>42004</v>
      </c>
      <c r="AH295" s="111">
        <v>42368</v>
      </c>
      <c r="AI295" s="89"/>
    </row>
    <row r="296" spans="1:35" ht="15" hidden="1" customHeight="1">
      <c r="A296" s="90">
        <v>41942</v>
      </c>
      <c r="B296" s="90">
        <v>42154</v>
      </c>
      <c r="C296" s="60" t="s">
        <v>2</v>
      </c>
      <c r="D296" s="61" t="str">
        <f>IFERROR(VLOOKUP(C296,ORG_LIST:ACRO,2,FALSE)," ")</f>
        <v>SCI</v>
      </c>
      <c r="E296" s="61" t="str">
        <f>IFERROR(VLOOKUP(C296,ORG_LIST:TYPEORG,3,FALSE)," ")</f>
        <v>ONG internationale</v>
      </c>
      <c r="F296" s="14" t="s">
        <v>2</v>
      </c>
      <c r="G296" s="14" t="s">
        <v>2</v>
      </c>
      <c r="H296" s="37" t="s">
        <v>1335</v>
      </c>
      <c r="I296" s="62" t="s">
        <v>678</v>
      </c>
      <c r="J296" s="61" t="str">
        <f>INDEX(TblAdmin1[Admin1 PCODE],MATCH(I296,TblAdmin1[Admin1],0),1)</f>
        <v>CD71</v>
      </c>
      <c r="K296" s="62" t="s">
        <v>877</v>
      </c>
      <c r="L296" s="61" t="e">
        <f t="array" aca="1" ref="L296" ca="1">OFFSET(Tbl2_Name2,MATCH(K296,OFFSET(Tbl2_RegionPCODE,MATCH(J296,Tbl2_Pcode1,0),1,COUNTIF(Tbl2_Pcode1,J296),1),0)-1+MATCH(J296,Tbl2_Pcode1,0)-1,1)</f>
        <v>#N/A</v>
      </c>
      <c r="M296" s="62"/>
      <c r="N296" s="61" t="e">
        <f t="array" aca="1" ref="N296" ca="1">OFFSET(Tbl3_Name3,MATCH(M296,OFFSET(Tbl3_Admin2PCODE,MATCH(L296,Tbl3_Pcode2,0),1,COUNTIF(Tbl3_Pcode2,L296),1),0)-1+MATCH(L296,Tbl3_Pcode2,0)-1,1)</f>
        <v>#N/A</v>
      </c>
      <c r="O296" s="60"/>
      <c r="P296" s="61" t="e">
        <f t="array" aca="1" ref="P296" ca="1">OFFSET(Tbl4_Name4,MATCH(O296,OFFSET(Tbl4_Admin3PCODE,MATCH(N296,Tbl4_PCODE3,0),1,COUNTIF(Tbl4_PCODE3,N296),1),0)-1+MATCH(N296,Tbl4_PCODE3,0)-1,1)</f>
        <v>#N/A</v>
      </c>
      <c r="Q296" s="61" t="str">
        <f ca="1">IFERROR(VLOOKUP(P296,PCODE4:LATITUDE,2,FALSE),"")</f>
        <v/>
      </c>
      <c r="R296" s="61" t="str">
        <f ca="1">IFERROR(VLOOKUP(P296,PCODE4:LONGITUDE,3,FALSE),"")</f>
        <v/>
      </c>
      <c r="S296" s="62"/>
      <c r="T296" s="62"/>
      <c r="U296" s="62"/>
      <c r="V296" s="60" t="s">
        <v>40</v>
      </c>
      <c r="W296" s="61" t="str">
        <f>IFERROR(VLOOKUP(V296,ACTIVITIES:UNIT,2,FALSE)," ")</f>
        <v># de salles de classe et d'enfants</v>
      </c>
      <c r="X296" s="61">
        <v>20</v>
      </c>
      <c r="Y296" s="60">
        <v>8</v>
      </c>
      <c r="Z296" s="89">
        <v>2000</v>
      </c>
      <c r="AA296" s="91">
        <v>800</v>
      </c>
      <c r="AB296" s="89">
        <f>Table1[[#This Row],[TOTAL DES BÉNÉFICIAIRES ATTEINTS]]/2</f>
        <v>400</v>
      </c>
      <c r="AC296" s="89"/>
      <c r="AD296" s="89"/>
      <c r="AE296" s="63"/>
      <c r="AF296" s="36" t="s">
        <v>1330</v>
      </c>
      <c r="AG296" s="111">
        <v>42004</v>
      </c>
      <c r="AH296" s="111">
        <v>42368</v>
      </c>
      <c r="AI296" s="89"/>
    </row>
    <row r="297" spans="1:35" ht="15" hidden="1" customHeight="1">
      <c r="A297" s="90">
        <v>41942</v>
      </c>
      <c r="B297" s="90">
        <v>42154</v>
      </c>
      <c r="C297" s="60" t="s">
        <v>2</v>
      </c>
      <c r="D297" s="61" t="str">
        <f>IFERROR(VLOOKUP(C297,ORG_LIST:ACRO,2,FALSE)," ")</f>
        <v>SCI</v>
      </c>
      <c r="E297" s="61" t="str">
        <f>IFERROR(VLOOKUP(C297,ORG_LIST:TYPEORG,3,FALSE)," ")</f>
        <v>ONG internationale</v>
      </c>
      <c r="F297" s="14" t="s">
        <v>2</v>
      </c>
      <c r="G297" s="14" t="s">
        <v>2</v>
      </c>
      <c r="H297" s="37" t="s">
        <v>1335</v>
      </c>
      <c r="I297" s="62" t="s">
        <v>678</v>
      </c>
      <c r="J297" s="61" t="str">
        <f>INDEX(TblAdmin1[Admin1 PCODE],MATCH(I297,TblAdmin1[Admin1],0),1)</f>
        <v>CD71</v>
      </c>
      <c r="K297" s="62" t="s">
        <v>877</v>
      </c>
      <c r="L297" s="61" t="e">
        <f t="array" aca="1" ref="L297" ca="1">OFFSET(Tbl2_Name2,MATCH(K297,OFFSET(Tbl2_RegionPCODE,MATCH(J297,Tbl2_Pcode1,0),1,COUNTIF(Tbl2_Pcode1,J297),1),0)-1+MATCH(J297,Tbl2_Pcode1,0)-1,1)</f>
        <v>#N/A</v>
      </c>
      <c r="M297" s="62"/>
      <c r="N297" s="61" t="e">
        <f t="array" aca="1" ref="N297" ca="1">OFFSET(Tbl3_Name3,MATCH(M297,OFFSET(Tbl3_Admin2PCODE,MATCH(L297,Tbl3_Pcode2,0),1,COUNTIF(Tbl3_Pcode2,L297),1),0)-1+MATCH(L297,Tbl3_Pcode2,0)-1,1)</f>
        <v>#N/A</v>
      </c>
      <c r="O297" s="60"/>
      <c r="P297" s="61" t="e">
        <f t="array" aca="1" ref="P297" ca="1">OFFSET(Tbl4_Name4,MATCH(O297,OFFSET(Tbl4_Admin3PCODE,MATCH(N297,Tbl4_PCODE3,0),1,COUNTIF(Tbl4_PCODE3,N297),1),0)-1+MATCH(N297,Tbl4_PCODE3,0)-1,1)</f>
        <v>#N/A</v>
      </c>
      <c r="Q297" s="61" t="str">
        <f ca="1">IFERROR(VLOOKUP(P297,PCODE4:LATITUDE,2,FALSE),"")</f>
        <v/>
      </c>
      <c r="R297" s="61" t="str">
        <f ca="1">IFERROR(VLOOKUP(P297,PCODE4:LONGITUDE,3,FALSE),"")</f>
        <v/>
      </c>
      <c r="S297" s="62"/>
      <c r="T297" s="62"/>
      <c r="U297" s="62"/>
      <c r="V297" s="60" t="s">
        <v>40</v>
      </c>
      <c r="W297" s="61" t="str">
        <f>IFERROR(VLOOKUP(V297,ACTIVITIES:UNIT,2,FALSE)," ")</f>
        <v># de salles de classe et d'enfants</v>
      </c>
      <c r="X297" s="61">
        <v>20</v>
      </c>
      <c r="Y297" s="60">
        <v>0</v>
      </c>
      <c r="Z297" s="89">
        <v>2000</v>
      </c>
      <c r="AA297" s="91">
        <v>0</v>
      </c>
      <c r="AB297" s="89">
        <f>Table1[[#This Row],[TOTAL DES BÉNÉFICIAIRES ATTEINTS]]/2</f>
        <v>0</v>
      </c>
      <c r="AC297" s="89"/>
      <c r="AD297" s="89"/>
      <c r="AE297" s="63"/>
      <c r="AF297" s="36" t="s">
        <v>1330</v>
      </c>
      <c r="AG297" s="111">
        <v>42004</v>
      </c>
      <c r="AH297" s="111">
        <v>42368</v>
      </c>
      <c r="AI297" s="89"/>
    </row>
    <row r="298" spans="1:35" ht="15" hidden="1" customHeight="1">
      <c r="A298" s="90">
        <v>41942</v>
      </c>
      <c r="B298" s="90">
        <v>42154</v>
      </c>
      <c r="C298" s="36" t="s">
        <v>1225</v>
      </c>
      <c r="D298" s="61" t="str">
        <f>IFERROR(VLOOKUP(C298,ORG_LIST:ACRO,2,FALSE)," ")</f>
        <v>NRC</v>
      </c>
      <c r="E298" s="61" t="str">
        <f>IFERROR(VLOOKUP(C298,ORG_LIST:TYPEORG,3,FALSE)," ")</f>
        <v>ONG internationale</v>
      </c>
      <c r="F298" s="36" t="s">
        <v>1225</v>
      </c>
      <c r="G298" s="36" t="s">
        <v>1225</v>
      </c>
      <c r="H298" s="37" t="s">
        <v>1323</v>
      </c>
      <c r="I298" s="62" t="s">
        <v>697</v>
      </c>
      <c r="J298" s="61" t="str">
        <f>INDEX(TblAdmin1[Admin1 PCODE],MATCH(I298,TblAdmin1[Admin1],0),1)</f>
        <v>CD62</v>
      </c>
      <c r="K298" s="62" t="s">
        <v>802</v>
      </c>
      <c r="L298" s="61" t="str">
        <f t="array" aca="1" ref="L298" ca="1">OFFSET(Tbl2_Name2,MATCH(K298,OFFSET(Tbl2_RegionPCODE,MATCH(J298,Tbl2_Pcode1,0),1,COUNTIF(Tbl2_Pcode1,J298),1),0)-1+MATCH(J298,Tbl2_Pcode1,0)-1,1)</f>
        <v>CD6205</v>
      </c>
      <c r="M298" s="62"/>
      <c r="N298" s="61" t="e">
        <f t="array" aca="1" ref="N298" ca="1">OFFSET(Tbl3_Name3,MATCH(M298,OFFSET(Tbl3_Admin2PCODE,MATCH(L298,Tbl3_Pcode2,0),1,COUNTIF(Tbl3_Pcode2,L298),1),0)-1+MATCH(L298,Tbl3_Pcode2,0)-1,1)</f>
        <v>#N/A</v>
      </c>
      <c r="O298" s="60"/>
      <c r="P298" s="61" t="e">
        <f t="array" aca="1" ref="P298" ca="1">OFFSET(Tbl4_Name4,MATCH(O298,OFFSET(Tbl4_Admin3PCODE,MATCH(N298,Tbl4_PCODE3,0),1,COUNTIF(Tbl4_PCODE3,N298),1),0)-1+MATCH(N298,Tbl4_PCODE3,0)-1,1)</f>
        <v>#N/A</v>
      </c>
      <c r="Q298" s="61" t="str">
        <f ca="1">IFERROR(VLOOKUP(P298,PCODE4:LATITUDE,2,FALSE),"")</f>
        <v/>
      </c>
      <c r="R298" s="61" t="str">
        <f ca="1">IFERROR(VLOOKUP(P298,PCODE4:LONGITUDE,3,FALSE),"")</f>
        <v/>
      </c>
      <c r="S298" s="62"/>
      <c r="T298" s="62"/>
      <c r="U298" s="62"/>
      <c r="V298" s="60" t="s">
        <v>40</v>
      </c>
      <c r="W298" s="61" t="str">
        <f>IFERROR(VLOOKUP(V298,ACTIVITIES:UNIT,2,FALSE)," ")</f>
        <v># de salles de classe et d'enfants</v>
      </c>
      <c r="X298" s="61">
        <v>20</v>
      </c>
      <c r="Y298" s="60">
        <v>0</v>
      </c>
      <c r="Z298" s="89">
        <v>2000</v>
      </c>
      <c r="AA298" s="91">
        <v>0</v>
      </c>
      <c r="AB298" s="89">
        <f>Table1[[#This Row],[TOTAL DES BÉNÉFICIAIRES ATTEINTS]]/2</f>
        <v>0</v>
      </c>
      <c r="AC298" s="89"/>
      <c r="AD298" s="89"/>
      <c r="AE298" s="63"/>
      <c r="AF298" s="36" t="s">
        <v>1330</v>
      </c>
      <c r="AG298" s="106">
        <v>42018</v>
      </c>
      <c r="AH298" s="106">
        <v>42184</v>
      </c>
      <c r="AI298" s="89"/>
    </row>
    <row r="299" spans="1:35" ht="15" hidden="1" customHeight="1">
      <c r="A299" s="90">
        <v>41942</v>
      </c>
      <c r="B299" s="90">
        <v>42154</v>
      </c>
      <c r="C299" s="36" t="s">
        <v>1225</v>
      </c>
      <c r="D299" s="61" t="str">
        <f>IFERROR(VLOOKUP(C299,ORG_LIST:ACRO,2,FALSE)," ")</f>
        <v>NRC</v>
      </c>
      <c r="E299" s="61" t="str">
        <f>IFERROR(VLOOKUP(C299,ORG_LIST:TYPEORG,3,FALSE)," ")</f>
        <v>ONG internationale</v>
      </c>
      <c r="F299" s="36" t="s">
        <v>1225</v>
      </c>
      <c r="G299" s="36" t="s">
        <v>1225</v>
      </c>
      <c r="H299" s="37" t="s">
        <v>1323</v>
      </c>
      <c r="I299" s="62" t="s">
        <v>697</v>
      </c>
      <c r="J299" s="61" t="str">
        <f>INDEX(TblAdmin1[Admin1 PCODE],MATCH(I299,TblAdmin1[Admin1],0),1)</f>
        <v>CD62</v>
      </c>
      <c r="K299" s="62" t="s">
        <v>802</v>
      </c>
      <c r="L299" s="61" t="str">
        <f t="array" aca="1" ref="L299" ca="1">OFFSET(Tbl2_Name2,MATCH(K299,OFFSET(Tbl2_RegionPCODE,MATCH(J299,Tbl2_Pcode1,0),1,COUNTIF(Tbl2_Pcode1,J299),1),0)-1+MATCH(J299,Tbl2_Pcode1,0)-1,1)</f>
        <v>CD6205</v>
      </c>
      <c r="M299" s="62"/>
      <c r="N299" s="61" t="e">
        <f t="array" aca="1" ref="N299" ca="1">OFFSET(Tbl3_Name3,MATCH(M299,OFFSET(Tbl3_Admin2PCODE,MATCH(L299,Tbl3_Pcode2,0),1,COUNTIF(Tbl3_Pcode2,L299),1),0)-1+MATCH(L299,Tbl3_Pcode2,0)-1,1)</f>
        <v>#N/A</v>
      </c>
      <c r="O299" s="60"/>
      <c r="P299" s="61" t="e">
        <f t="array" aca="1" ref="P299" ca="1">OFFSET(Tbl4_Name4,MATCH(O299,OFFSET(Tbl4_Admin3PCODE,MATCH(N299,Tbl4_PCODE3,0),1,COUNTIF(Tbl4_PCODE3,N299),1),0)-1+MATCH(N299,Tbl4_PCODE3,0)-1,1)</f>
        <v>#N/A</v>
      </c>
      <c r="Q299" s="61" t="str">
        <f ca="1">IFERROR(VLOOKUP(P299,PCODE4:LATITUDE,2,FALSE),"")</f>
        <v/>
      </c>
      <c r="R299" s="61" t="str">
        <f ca="1">IFERROR(VLOOKUP(P299,PCODE4:LONGITUDE,3,FALSE),"")</f>
        <v/>
      </c>
      <c r="S299" s="62"/>
      <c r="T299" s="62"/>
      <c r="U299" s="62"/>
      <c r="V299" s="60" t="s">
        <v>40</v>
      </c>
      <c r="W299" s="61" t="str">
        <f>IFERROR(VLOOKUP(V299,ACTIVITIES:UNIT,2,FALSE)," ")</f>
        <v># de salles de classe et d'enfants</v>
      </c>
      <c r="X299" s="61">
        <v>20</v>
      </c>
      <c r="Y299" s="60">
        <v>2</v>
      </c>
      <c r="Z299" s="89">
        <v>2000</v>
      </c>
      <c r="AA299" s="91">
        <v>200</v>
      </c>
      <c r="AB299" s="89">
        <f>Table1[[#This Row],[TOTAL DES BÉNÉFICIAIRES ATTEINTS]]/2</f>
        <v>100</v>
      </c>
      <c r="AC299" s="89"/>
      <c r="AD299" s="89"/>
      <c r="AE299" s="63"/>
      <c r="AF299" s="36" t="s">
        <v>1330</v>
      </c>
      <c r="AG299" s="106">
        <v>42018</v>
      </c>
      <c r="AH299" s="106">
        <v>42184</v>
      </c>
      <c r="AI299" s="89"/>
    </row>
    <row r="300" spans="1:35" ht="15" hidden="1" customHeight="1">
      <c r="A300" s="90">
        <v>41942</v>
      </c>
      <c r="B300" s="90">
        <v>42154</v>
      </c>
      <c r="C300" s="36" t="s">
        <v>1225</v>
      </c>
      <c r="D300" s="61" t="str">
        <f>IFERROR(VLOOKUP(C300,ORG_LIST:ACRO,2,FALSE)," ")</f>
        <v>NRC</v>
      </c>
      <c r="E300" s="61" t="str">
        <f>IFERROR(VLOOKUP(C300,ORG_LIST:TYPEORG,3,FALSE)," ")</f>
        <v>ONG internationale</v>
      </c>
      <c r="F300" s="36" t="s">
        <v>1225</v>
      </c>
      <c r="G300" s="36" t="s">
        <v>1225</v>
      </c>
      <c r="H300" s="37" t="s">
        <v>1323</v>
      </c>
      <c r="I300" s="62" t="s">
        <v>697</v>
      </c>
      <c r="J300" s="61" t="str">
        <f>INDEX(TblAdmin1[Admin1 PCODE],MATCH(I300,TblAdmin1[Admin1],0),1)</f>
        <v>CD62</v>
      </c>
      <c r="K300" s="62" t="s">
        <v>778</v>
      </c>
      <c r="L300" s="61" t="str">
        <f t="array" aca="1" ref="L300" ca="1">OFFSET(Tbl2_Name2,MATCH(K300,OFFSET(Tbl2_RegionPCODE,MATCH(J300,Tbl2_Pcode1,0),1,COUNTIF(Tbl2_Pcode1,J300),1),0)-1+MATCH(J300,Tbl2_Pcode1,0)-1,1)</f>
        <v>CD6201</v>
      </c>
      <c r="M300" s="62"/>
      <c r="N300" s="61" t="e">
        <f t="array" aca="1" ref="N300" ca="1">OFFSET(Tbl3_Name3,MATCH(M300,OFFSET(Tbl3_Admin2PCODE,MATCH(L300,Tbl3_Pcode2,0),1,COUNTIF(Tbl3_Pcode2,L300),1),0)-1+MATCH(L300,Tbl3_Pcode2,0)-1,1)</f>
        <v>#N/A</v>
      </c>
      <c r="O300" s="60"/>
      <c r="P300" s="61" t="e">
        <f t="array" aca="1" ref="P300" ca="1">OFFSET(Tbl4_Name4,MATCH(O300,OFFSET(Tbl4_Admin3PCODE,MATCH(N300,Tbl4_PCODE3,0),1,COUNTIF(Tbl4_PCODE3,N300),1),0)-1+MATCH(N300,Tbl4_PCODE3,0)-1,1)</f>
        <v>#N/A</v>
      </c>
      <c r="Q300" s="61" t="str">
        <f ca="1">IFERROR(VLOOKUP(P300,PCODE4:LATITUDE,2,FALSE),"")</f>
        <v/>
      </c>
      <c r="R300" s="61" t="str">
        <f ca="1">IFERROR(VLOOKUP(P300,PCODE4:LONGITUDE,3,FALSE),"")</f>
        <v/>
      </c>
      <c r="S300" s="62"/>
      <c r="T300" s="62"/>
      <c r="U300" s="62"/>
      <c r="V300" s="60" t="s">
        <v>40</v>
      </c>
      <c r="W300" s="61" t="str">
        <f>IFERROR(VLOOKUP(V300,ACTIVITIES:UNIT,2,FALSE)," ")</f>
        <v># de salles de classe et d'enfants</v>
      </c>
      <c r="X300" s="61">
        <v>20</v>
      </c>
      <c r="Y300" s="60">
        <v>12</v>
      </c>
      <c r="Z300" s="89">
        <v>2000</v>
      </c>
      <c r="AA300" s="91">
        <v>1200</v>
      </c>
      <c r="AB300" s="89">
        <f>Table1[[#This Row],[TOTAL DES BÉNÉFICIAIRES ATTEINTS]]/2</f>
        <v>600</v>
      </c>
      <c r="AC300" s="89"/>
      <c r="AD300" s="89"/>
      <c r="AE300" s="63"/>
      <c r="AF300" s="36" t="s">
        <v>1330</v>
      </c>
      <c r="AG300" s="106">
        <v>42018</v>
      </c>
      <c r="AH300" s="106">
        <v>42184</v>
      </c>
      <c r="AI300" s="89"/>
    </row>
    <row r="301" spans="1:35" ht="15" hidden="1" customHeight="1">
      <c r="A301" s="97"/>
      <c r="B301" s="90">
        <v>42154</v>
      </c>
      <c r="C301" s="98" t="s">
        <v>1164</v>
      </c>
      <c r="D301" s="99" t="str">
        <f>IFERROR(VLOOKUP(C301,ORG_LIST:ACRO,2,FALSE)," ")</f>
        <v>ADRA</v>
      </c>
      <c r="E301" s="99" t="str">
        <f>IFERROR(VLOOKUP(C301,ORG_LIST:TYPEORG,3,FALSE)," ")</f>
        <v>ONG internationale</v>
      </c>
      <c r="F301" s="98" t="s">
        <v>1164</v>
      </c>
      <c r="G301" s="100" t="s">
        <v>1239</v>
      </c>
      <c r="H301" s="37" t="s">
        <v>1337</v>
      </c>
      <c r="I301" s="100" t="s">
        <v>682</v>
      </c>
      <c r="J301" s="99" t="str">
        <f>INDEX(TblAdmin1[Admin1 PCODE],MATCH(I301,TblAdmin1[Admin1],0),1)</f>
        <v>CD92</v>
      </c>
      <c r="K301" s="100" t="s">
        <v>852</v>
      </c>
      <c r="L301" s="99" t="str">
        <f t="array" aca="1" ref="L301" ca="1">OFFSET(Tbl2_Name2,MATCH(K301,OFFSET(Tbl2_RegionPCODE,MATCH(J301,Tbl2_Pcode1,0),1,COUNTIF(Tbl2_Pcode1,J301),1),0)-1+MATCH(J301,Tbl2_Pcode1,0)-1,1)</f>
        <v>CD9207</v>
      </c>
      <c r="M301" s="100"/>
      <c r="N301" s="99" t="e">
        <f t="array" aca="1" ref="N301" ca="1">OFFSET(Tbl3_Name3,MATCH(M301,OFFSET(Tbl3_Admin2PCODE,MATCH(L301,Tbl3_Pcode2,0),1,COUNTIF(Tbl3_Pcode2,L301),1),0)-1+MATCH(L301,Tbl3_Pcode2,0)-1,1)</f>
        <v>#N/A</v>
      </c>
      <c r="O301" s="98"/>
      <c r="P301" s="99" t="e">
        <f t="array" aca="1" ref="P301" ca="1">OFFSET(Tbl4_Name4,MATCH(O301,OFFSET(Tbl4_Admin3PCODE,MATCH(N301,Tbl4_PCODE3,0),1,COUNTIF(Tbl4_PCODE3,N301),1),0)-1+MATCH(N301,Tbl4_PCODE3,0)-1,1)</f>
        <v>#N/A</v>
      </c>
      <c r="Q301" s="99" t="str">
        <f ca="1">IFERROR(VLOOKUP(P301,PCODE4:LATITUDE,2,FALSE),"")</f>
        <v/>
      </c>
      <c r="R301" s="99" t="str">
        <f ca="1">IFERROR(VLOOKUP(P301,PCODE4:LONGITUDE,3,FALSE),"")</f>
        <v/>
      </c>
      <c r="S301" s="100"/>
      <c r="T301" s="100"/>
      <c r="U301" s="100"/>
      <c r="V301" s="108" t="s">
        <v>40</v>
      </c>
      <c r="W301" s="99" t="str">
        <f>IFERROR(VLOOKUP(V301,ACTIVITIES:UNIT,2,FALSE)," ")</f>
        <v># de salles de classe et d'enfants</v>
      </c>
      <c r="X301" s="99"/>
      <c r="Y301" s="98"/>
      <c r="Z301" s="101">
        <v>7000</v>
      </c>
      <c r="AA301" s="101">
        <v>6436</v>
      </c>
      <c r="AB301" s="101">
        <v>20</v>
      </c>
      <c r="AC301" s="101">
        <v>20</v>
      </c>
      <c r="AD301" s="101"/>
      <c r="AE301" s="102"/>
      <c r="AF301" s="102" t="s">
        <v>1330</v>
      </c>
      <c r="AG301" s="107">
        <v>42077</v>
      </c>
      <c r="AH301" s="107">
        <v>42246</v>
      </c>
      <c r="AI301" s="101"/>
    </row>
    <row r="302" spans="1:35" ht="15" hidden="1" customHeight="1">
      <c r="A302" s="97"/>
      <c r="B302" s="90">
        <v>42154</v>
      </c>
      <c r="C302" s="98" t="s">
        <v>1164</v>
      </c>
      <c r="D302" s="99" t="str">
        <f>IFERROR(VLOOKUP(C302,ORG_LIST:ACRO,2,FALSE)," ")</f>
        <v>ADRA</v>
      </c>
      <c r="E302" s="99" t="str">
        <f>IFERROR(VLOOKUP(C302,ORG_LIST:TYPEORG,3,FALSE)," ")</f>
        <v>ONG internationale</v>
      </c>
      <c r="F302" s="98" t="s">
        <v>1164</v>
      </c>
      <c r="G302" s="100" t="s">
        <v>1164</v>
      </c>
      <c r="H302" s="37" t="s">
        <v>1337</v>
      </c>
      <c r="I302" s="100" t="s">
        <v>692</v>
      </c>
      <c r="J302" s="99" t="str">
        <f>INDEX(TblAdmin1[Admin1 PCODE],MATCH(I302,TblAdmin1[Admin1],0),1)</f>
        <v>CD63</v>
      </c>
      <c r="K302" s="100" t="s">
        <v>1031</v>
      </c>
      <c r="L302" s="99" t="str">
        <f t="array" aca="1" ref="L302" ca="1">OFFSET(Tbl2_Name2,MATCH(K302,OFFSET(Tbl2_RegionPCODE,MATCH(J302,Tbl2_Pcode1,0),1,COUNTIF(Tbl2_Pcode1,J302),1),0)-1+MATCH(J302,Tbl2_Pcode1,0)-1,1)</f>
        <v>CD6312</v>
      </c>
      <c r="M302" s="100"/>
      <c r="N302" s="99" t="e">
        <f t="array" aca="1" ref="N302" ca="1">OFFSET(Tbl3_Name3,MATCH(M302,OFFSET(Tbl3_Admin2PCODE,MATCH(L302,Tbl3_Pcode2,0),1,COUNTIF(Tbl3_Pcode2,L302),1),0)-1+MATCH(L302,Tbl3_Pcode2,0)-1,1)</f>
        <v>#N/A</v>
      </c>
      <c r="O302" s="98"/>
      <c r="P302" s="99" t="e">
        <f t="array" aca="1" ref="P302" ca="1">OFFSET(Tbl4_Name4,MATCH(O302,OFFSET(Tbl4_Admin3PCODE,MATCH(N302,Tbl4_PCODE3,0),1,COUNTIF(Tbl4_PCODE3,N302),1),0)-1+MATCH(N302,Tbl4_PCODE3,0)-1,1)</f>
        <v>#N/A</v>
      </c>
      <c r="Q302" s="99" t="str">
        <f ca="1">IFERROR(VLOOKUP(P302,PCODE4:LATITUDE,2,FALSE),"")</f>
        <v/>
      </c>
      <c r="R302" s="99" t="str">
        <f ca="1">IFERROR(VLOOKUP(P302,PCODE4:LONGITUDE,3,FALSE),"")</f>
        <v/>
      </c>
      <c r="S302" s="100"/>
      <c r="T302" s="100"/>
      <c r="U302" s="100"/>
      <c r="V302" s="108" t="s">
        <v>40</v>
      </c>
      <c r="W302" s="99" t="str">
        <f>IFERROR(VLOOKUP(V302,ACTIVITIES:UNIT,2,FALSE)," ")</f>
        <v># de salles de classe et d'enfants</v>
      </c>
      <c r="X302" s="99"/>
      <c r="Y302" s="98"/>
      <c r="Z302" s="101">
        <v>40</v>
      </c>
      <c r="AA302" s="101">
        <v>40</v>
      </c>
      <c r="AB302" s="101">
        <v>20</v>
      </c>
      <c r="AC302" s="101">
        <v>20</v>
      </c>
      <c r="AD302" s="101"/>
      <c r="AE302" s="102"/>
      <c r="AF302" s="102" t="s">
        <v>1330</v>
      </c>
      <c r="AG302" s="107">
        <v>42077</v>
      </c>
      <c r="AH302" s="107">
        <v>42246</v>
      </c>
      <c r="AI302" s="101"/>
    </row>
    <row r="303" spans="1:35" ht="15" hidden="1" customHeight="1">
      <c r="A303" s="97"/>
      <c r="B303" s="90">
        <v>42154</v>
      </c>
      <c r="C303" s="98" t="s">
        <v>1164</v>
      </c>
      <c r="D303" s="99" t="str">
        <f>IFERROR(VLOOKUP(C303,ORG_LIST:ACRO,2,FALSE)," ")</f>
        <v>ADRA</v>
      </c>
      <c r="E303" s="99" t="str">
        <f>IFERROR(VLOOKUP(C303,ORG_LIST:TYPEORG,3,FALSE)," ")</f>
        <v>ONG internationale</v>
      </c>
      <c r="F303" s="98" t="s">
        <v>1164</v>
      </c>
      <c r="G303" s="100" t="s">
        <v>1164</v>
      </c>
      <c r="H303" s="37" t="s">
        <v>1337</v>
      </c>
      <c r="I303" s="100" t="s">
        <v>683</v>
      </c>
      <c r="J303" s="99" t="str">
        <f>INDEX(TblAdmin1[Admin1 PCODE],MATCH(I303,TblAdmin1[Admin1],0),1)</f>
        <v>CD91</v>
      </c>
      <c r="K303" s="100" t="s">
        <v>865</v>
      </c>
      <c r="L303" s="99" t="str">
        <f t="array" aca="1" ref="L303" ca="1">OFFSET(Tbl2_Name2,MATCH(K303,OFFSET(Tbl2_RegionPCODE,MATCH(J303,Tbl2_Pcode1,0),1,COUNTIF(Tbl2_Pcode1,J303),1),0)-1+MATCH(J303,Tbl2_Pcode1,0)-1,1)</f>
        <v>CD9104</v>
      </c>
      <c r="M303" s="100"/>
      <c r="N303" s="99" t="e">
        <f t="array" aca="1" ref="N303" ca="1">OFFSET(Tbl3_Name3,MATCH(M303,OFFSET(Tbl3_Admin2PCODE,MATCH(L303,Tbl3_Pcode2,0),1,COUNTIF(Tbl3_Pcode2,L303),1),0)-1+MATCH(L303,Tbl3_Pcode2,0)-1,1)</f>
        <v>#N/A</v>
      </c>
      <c r="O303" s="98"/>
      <c r="P303" s="99" t="e">
        <f t="array" aca="1" ref="P303" ca="1">OFFSET(Tbl4_Name4,MATCH(O303,OFFSET(Tbl4_Admin3PCODE,MATCH(N303,Tbl4_PCODE3,0),1,COUNTIF(Tbl4_PCODE3,N303),1),0)-1+MATCH(N303,Tbl4_PCODE3,0)-1,1)</f>
        <v>#N/A</v>
      </c>
      <c r="Q303" s="99" t="str">
        <f ca="1">IFERROR(VLOOKUP(P303,PCODE4:LATITUDE,2,FALSE),"")</f>
        <v/>
      </c>
      <c r="R303" s="99" t="str">
        <f ca="1">IFERROR(VLOOKUP(P303,PCODE4:LONGITUDE,3,FALSE),"")</f>
        <v/>
      </c>
      <c r="S303" s="100"/>
      <c r="T303" s="100"/>
      <c r="U303" s="100"/>
      <c r="V303" s="108" t="s">
        <v>40</v>
      </c>
      <c r="W303" s="99" t="str">
        <f>IFERROR(VLOOKUP(V303,ACTIVITIES:UNIT,2,FALSE)," ")</f>
        <v># de salles de classe et d'enfants</v>
      </c>
      <c r="X303" s="99"/>
      <c r="Y303" s="98"/>
      <c r="Z303" s="101">
        <v>300</v>
      </c>
      <c r="AA303" s="101">
        <v>240</v>
      </c>
      <c r="AB303" s="101">
        <v>20</v>
      </c>
      <c r="AC303" s="101">
        <v>20</v>
      </c>
      <c r="AD303" s="101"/>
      <c r="AE303" s="102"/>
      <c r="AF303" s="102" t="s">
        <v>1330</v>
      </c>
      <c r="AG303" s="107">
        <v>42077</v>
      </c>
      <c r="AH303" s="107">
        <v>42246</v>
      </c>
      <c r="AI303" s="101"/>
    </row>
    <row r="304" spans="1:35" ht="15" hidden="1" customHeight="1">
      <c r="A304" s="97"/>
      <c r="B304" s="90">
        <v>42154</v>
      </c>
      <c r="C304" s="98" t="s">
        <v>1164</v>
      </c>
      <c r="D304" s="99" t="str">
        <f>IFERROR(VLOOKUP(C304,ORG_LIST:ACRO,2,FALSE)," ")</f>
        <v>ADRA</v>
      </c>
      <c r="E304" s="99" t="str">
        <f>IFERROR(VLOOKUP(C304,ORG_LIST:TYPEORG,3,FALSE)," ")</f>
        <v>ONG internationale</v>
      </c>
      <c r="F304" s="98" t="s">
        <v>1164</v>
      </c>
      <c r="G304" s="100" t="s">
        <v>1164</v>
      </c>
      <c r="H304" s="37" t="s">
        <v>1337</v>
      </c>
      <c r="I304" s="100" t="s">
        <v>678</v>
      </c>
      <c r="J304" s="99" t="str">
        <f>INDEX(TblAdmin1[Admin1 PCODE],MATCH(I304,TblAdmin1[Admin1],0),1)</f>
        <v>CD71</v>
      </c>
      <c r="K304" s="100" t="s">
        <v>770</v>
      </c>
      <c r="L304" s="99" t="str">
        <f t="array" aca="1" ref="L304" ca="1">OFFSET(Tbl2_Name2,MATCH(K304,OFFSET(Tbl2_RegionPCODE,MATCH(J304,Tbl2_Pcode1,0),1,COUNTIF(Tbl2_Pcode1,J304),1),0)-1+MATCH(J304,Tbl2_Pcode1,0)-1,1)</f>
        <v>CD7102</v>
      </c>
      <c r="M304" s="100"/>
      <c r="N304" s="99" t="e">
        <f t="array" aca="1" ref="N304" ca="1">OFFSET(Tbl3_Name3,MATCH(M304,OFFSET(Tbl3_Admin2PCODE,MATCH(L304,Tbl3_Pcode2,0),1,COUNTIF(Tbl3_Pcode2,L304),1),0)-1+MATCH(L304,Tbl3_Pcode2,0)-1,1)</f>
        <v>#N/A</v>
      </c>
      <c r="O304" s="98"/>
      <c r="P304" s="99" t="e">
        <f t="array" aca="1" ref="P304" ca="1">OFFSET(Tbl4_Name4,MATCH(O304,OFFSET(Tbl4_Admin3PCODE,MATCH(N304,Tbl4_PCODE3,0),1,COUNTIF(Tbl4_PCODE3,N304),1),0)-1+MATCH(N304,Tbl4_PCODE3,0)-1,1)</f>
        <v>#N/A</v>
      </c>
      <c r="Q304" s="99" t="str">
        <f ca="1">IFERROR(VLOOKUP(P304,PCODE4:LATITUDE,2,FALSE),"")</f>
        <v/>
      </c>
      <c r="R304" s="99" t="str">
        <f ca="1">IFERROR(VLOOKUP(P304,PCODE4:LONGITUDE,3,FALSE),"")</f>
        <v/>
      </c>
      <c r="S304" s="100"/>
      <c r="T304" s="100"/>
      <c r="U304" s="100"/>
      <c r="V304" s="108" t="s">
        <v>40</v>
      </c>
      <c r="W304" s="99" t="str">
        <f>IFERROR(VLOOKUP(V304,ACTIVITIES:UNIT,2,FALSE)," ")</f>
        <v># de salles de classe et d'enfants</v>
      </c>
      <c r="X304" s="99"/>
      <c r="Y304" s="98"/>
      <c r="Z304" s="101">
        <v>40</v>
      </c>
      <c r="AA304" s="101">
        <v>40</v>
      </c>
      <c r="AB304" s="101">
        <v>20</v>
      </c>
      <c r="AC304" s="101">
        <v>20</v>
      </c>
      <c r="AD304" s="101"/>
      <c r="AE304" s="102"/>
      <c r="AF304" s="102" t="s">
        <v>1330</v>
      </c>
      <c r="AG304" s="107">
        <v>42077</v>
      </c>
      <c r="AH304" s="107">
        <v>42246</v>
      </c>
      <c r="AI304" s="101"/>
    </row>
    <row r="305" spans="1:35" ht="15" hidden="1" customHeight="1">
      <c r="A305" s="97"/>
      <c r="B305" s="90">
        <v>42154</v>
      </c>
      <c r="C305" s="98" t="s">
        <v>1164</v>
      </c>
      <c r="D305" s="99" t="str">
        <f>IFERROR(VLOOKUP(C305,ORG_LIST:ACRO,2,FALSE)," ")</f>
        <v>ADRA</v>
      </c>
      <c r="E305" s="99" t="str">
        <f>IFERROR(VLOOKUP(C305,ORG_LIST:TYPEORG,3,FALSE)," ")</f>
        <v>ONG internationale</v>
      </c>
      <c r="F305" s="98" t="s">
        <v>1164</v>
      </c>
      <c r="G305" s="100" t="s">
        <v>1164</v>
      </c>
      <c r="H305" s="37" t="s">
        <v>1337</v>
      </c>
      <c r="I305" s="100" t="s">
        <v>678</v>
      </c>
      <c r="J305" s="99" t="str">
        <f>INDEX(TblAdmin1[Admin1 PCODE],MATCH(I305,TblAdmin1[Admin1],0),1)</f>
        <v>CD71</v>
      </c>
      <c r="K305" s="100" t="s">
        <v>772</v>
      </c>
      <c r="L305" s="99" t="str">
        <f t="array" aca="1" ref="L305" ca="1">OFFSET(Tbl2_Name2,MATCH(K305,OFFSET(Tbl2_RegionPCODE,MATCH(J305,Tbl2_Pcode1,0),1,COUNTIF(Tbl2_Pcode1,J305),1),0)-1+MATCH(J305,Tbl2_Pcode1,0)-1,1)</f>
        <v>CD7103</v>
      </c>
      <c r="M305" s="100"/>
      <c r="N305" s="99" t="e">
        <f t="array" aca="1" ref="N305" ca="1">OFFSET(Tbl3_Name3,MATCH(M305,OFFSET(Tbl3_Admin2PCODE,MATCH(L305,Tbl3_Pcode2,0),1,COUNTIF(Tbl3_Pcode2,L305),1),0)-1+MATCH(L305,Tbl3_Pcode2,0)-1,1)</f>
        <v>#N/A</v>
      </c>
      <c r="O305" s="98"/>
      <c r="P305" s="99" t="e">
        <f t="array" aca="1" ref="P305" ca="1">OFFSET(Tbl4_Name4,MATCH(O305,OFFSET(Tbl4_Admin3PCODE,MATCH(N305,Tbl4_PCODE3,0),1,COUNTIF(Tbl4_PCODE3,N305),1),0)-1+MATCH(N305,Tbl4_PCODE3,0)-1,1)</f>
        <v>#N/A</v>
      </c>
      <c r="Q305" s="99" t="str">
        <f ca="1">IFERROR(VLOOKUP(P305,PCODE4:LATITUDE,2,FALSE),"")</f>
        <v/>
      </c>
      <c r="R305" s="99" t="str">
        <f ca="1">IFERROR(VLOOKUP(P305,PCODE4:LONGITUDE,3,FALSE),"")</f>
        <v/>
      </c>
      <c r="S305" s="100"/>
      <c r="T305" s="100"/>
      <c r="U305" s="100"/>
      <c r="V305" s="108" t="s">
        <v>40</v>
      </c>
      <c r="W305" s="99" t="str">
        <f>IFERROR(VLOOKUP(V305,ACTIVITIES:UNIT,2,FALSE)," ")</f>
        <v># de salles de classe et d'enfants</v>
      </c>
      <c r="X305" s="99"/>
      <c r="Y305" s="98"/>
      <c r="Z305" s="101">
        <v>1800</v>
      </c>
      <c r="AA305" s="101">
        <v>1730</v>
      </c>
      <c r="AB305" s="101">
        <v>20</v>
      </c>
      <c r="AC305" s="101">
        <v>20</v>
      </c>
      <c r="AD305" s="101"/>
      <c r="AE305" s="102"/>
      <c r="AF305" s="102" t="s">
        <v>1330</v>
      </c>
      <c r="AG305" s="107">
        <v>42077</v>
      </c>
      <c r="AH305" s="107">
        <v>42246</v>
      </c>
      <c r="AI305" s="101"/>
    </row>
    <row r="306" spans="1:35" ht="15" hidden="1" customHeight="1">
      <c r="A306" s="90">
        <v>41942</v>
      </c>
      <c r="B306" s="90">
        <v>42154</v>
      </c>
      <c r="C306" s="36" t="s">
        <v>1225</v>
      </c>
      <c r="D306" s="14" t="str">
        <f>IFERROR(VLOOKUP(C306,ORG_LIST:ACRO,2,FALSE)," ")</f>
        <v>NRC</v>
      </c>
      <c r="E306" s="14" t="str">
        <f>IFERROR(VLOOKUP(C306,ORG_LIST:TYPEORG,3,FALSE)," ")</f>
        <v>ONG internationale</v>
      </c>
      <c r="F306" s="36" t="s">
        <v>1225</v>
      </c>
      <c r="G306" s="36" t="s">
        <v>1225</v>
      </c>
      <c r="H306" s="37" t="s">
        <v>1323</v>
      </c>
      <c r="I306" s="36" t="s">
        <v>682</v>
      </c>
      <c r="J306" s="14" t="str">
        <f>INDEX(TblAdmin1[Admin1 PCODE],MATCH(I306,TblAdmin1[Admin1],0),1)</f>
        <v>CD92</v>
      </c>
      <c r="K306" s="36" t="s">
        <v>846</v>
      </c>
      <c r="L306" s="14" t="str">
        <f t="array" aca="1" ref="L306" ca="1">OFFSET(Tbl2_Name2,MATCH(K306,OFFSET(Tbl2_RegionPCODE,MATCH(J306,Tbl2_Pcode1,0),1,COUNTIF(Tbl2_Pcode1,J306),1),0)-1+MATCH(J306,Tbl2_Pcode1,0)-1,1)</f>
        <v>CD9202</v>
      </c>
      <c r="N306" s="14" t="e">
        <f t="array" aca="1" ref="N306" ca="1">OFFSET(Tbl3_Name3,MATCH(M306,OFFSET(Tbl3_Admin2PCODE,MATCH(L306,Tbl3_Pcode2,0),1,COUNTIF(Tbl3_Pcode2,L306),1),0)-1+MATCH(L306,Tbl3_Pcode2,0)-1,1)</f>
        <v>#N/A</v>
      </c>
      <c r="P306" s="14" t="e">
        <f t="array" aca="1" ref="P306" ca="1">OFFSET(Tbl4_Name4,MATCH(O306,OFFSET(Tbl4_Admin3PCODE,MATCH(N306,Tbl4_PCODE3,0),1,COUNTIF(Tbl4_PCODE3,N306),1),0)-1+MATCH(N306,Tbl4_PCODE3,0)-1,1)</f>
        <v>#N/A</v>
      </c>
      <c r="Q306" s="14" t="str">
        <f ca="1">IFERROR(VLOOKUP(P306,PCODE4:LATITUDE,2,FALSE),"")</f>
        <v/>
      </c>
      <c r="R306" s="14" t="str">
        <f ca="1">IFERROR(VLOOKUP(P306,PCODE4:LONGITUDE,3,FALSE),"")</f>
        <v/>
      </c>
      <c r="V306" s="36" t="s">
        <v>41</v>
      </c>
      <c r="W306" s="14" t="str">
        <f>IFERROR(VLOOKUP(V306,ACTIVITIES:UNIT,2,FALSE)," ")</f>
        <v># de salles de classe et d'enfants</v>
      </c>
      <c r="X306" s="14">
        <v>50</v>
      </c>
      <c r="Y306" s="36">
        <v>25</v>
      </c>
      <c r="Z306" s="91">
        <v>5000</v>
      </c>
      <c r="AA306" s="38">
        <v>2500</v>
      </c>
      <c r="AB306" s="38">
        <f>Table1[[#This Row],[TOTAL DES BÉNÉFICIAIRES ATTEINTS]]/2</f>
        <v>1250</v>
      </c>
      <c r="AC306" s="38"/>
      <c r="AD306" s="38"/>
      <c r="AE306" s="38"/>
      <c r="AF306" s="36" t="s">
        <v>1330</v>
      </c>
      <c r="AG306" s="106">
        <v>42018</v>
      </c>
      <c r="AH306" s="106">
        <v>42184</v>
      </c>
      <c r="AI306" s="63"/>
    </row>
    <row r="307" spans="1:35" ht="15" hidden="1" customHeight="1">
      <c r="A307" s="90">
        <v>41942</v>
      </c>
      <c r="B307" s="90">
        <v>42154</v>
      </c>
      <c r="C307" s="60" t="s">
        <v>2</v>
      </c>
      <c r="D307" s="61" t="str">
        <f>IFERROR(VLOOKUP(C307,ORG_LIST:ACRO,2,FALSE)," ")</f>
        <v>SCI</v>
      </c>
      <c r="E307" s="61" t="str">
        <f>IFERROR(VLOOKUP(C307,ORG_LIST:TYPEORG,3,FALSE)," ")</f>
        <v>ONG internationale</v>
      </c>
      <c r="F307" s="14" t="s">
        <v>2</v>
      </c>
      <c r="G307" s="37" t="s">
        <v>1230</v>
      </c>
      <c r="H307" s="37" t="s">
        <v>73</v>
      </c>
      <c r="I307" s="62" t="s">
        <v>699</v>
      </c>
      <c r="J307" s="61" t="str">
        <f>INDEX(TblAdmin1[Admin1 PCODE],MATCH(I307,TblAdmin1[Admin1],0),1)</f>
        <v>CD74</v>
      </c>
      <c r="K307" s="62" t="s">
        <v>965</v>
      </c>
      <c r="L307" s="61" t="str">
        <f t="array" aca="1" ref="L307" ca="1">OFFSET(Tbl2_Name2,MATCH(K307,OFFSET(Tbl2_RegionPCODE,MATCH(J307,Tbl2_Pcode1,0),1,COUNTIF(Tbl2_Pcode1,J307),1),0)-1+MATCH(J307,Tbl2_Pcode1,0)-1,1)</f>
        <v>CD7410</v>
      </c>
      <c r="M307" s="62"/>
      <c r="N307" s="61" t="e">
        <f t="array" aca="1" ref="N307" ca="1">OFFSET(Tbl3_Name3,MATCH(M307,OFFSET(Tbl3_Admin2PCODE,MATCH(L307,Tbl3_Pcode2,0),1,COUNTIF(Tbl3_Pcode2,L307),1),0)-1+MATCH(L307,Tbl3_Pcode2,0)-1,1)</f>
        <v>#N/A</v>
      </c>
      <c r="O307" s="60"/>
      <c r="P307" s="61" t="e">
        <f t="array" aca="1" ref="P307" ca="1">OFFSET(Tbl4_Name4,MATCH(O307,OFFSET(Tbl4_Admin3PCODE,MATCH(N307,Tbl4_PCODE3,0),1,COUNTIF(Tbl4_PCODE3,N307),1),0)-1+MATCH(N307,Tbl4_PCODE3,0)-1,1)</f>
        <v>#N/A</v>
      </c>
      <c r="Q307" s="61" t="str">
        <f ca="1">IFERROR(VLOOKUP(P307,PCODE4:LATITUDE,2,FALSE),"")</f>
        <v/>
      </c>
      <c r="R307" s="61" t="str">
        <f ca="1">IFERROR(VLOOKUP(P307,PCODE4:LONGITUDE,3,FALSE),"")</f>
        <v/>
      </c>
      <c r="S307" s="62"/>
      <c r="T307" s="62"/>
      <c r="U307" s="62"/>
      <c r="V307" s="36" t="s">
        <v>41</v>
      </c>
      <c r="W307" s="61" t="str">
        <f>IFERROR(VLOOKUP(V307,ACTIVITIES:UNIT,2,FALSE)," ")</f>
        <v># de salles de classe et d'enfants</v>
      </c>
      <c r="X307" s="61">
        <v>15</v>
      </c>
      <c r="Y307" s="60">
        <v>10</v>
      </c>
      <c r="Z307" s="89">
        <v>1500</v>
      </c>
      <c r="AA307" s="89">
        <v>1000</v>
      </c>
      <c r="AB307" s="89">
        <f>Table1[[#This Row],[TOTAL DES BÉNÉFICIAIRES ATTEINTS]]/2</f>
        <v>500</v>
      </c>
      <c r="AC307" s="89"/>
      <c r="AD307" s="89"/>
      <c r="AE307" s="63"/>
      <c r="AF307" s="36" t="s">
        <v>1330</v>
      </c>
      <c r="AG307" s="111">
        <v>42004</v>
      </c>
      <c r="AH307" s="111">
        <v>42368</v>
      </c>
      <c r="AI307" s="89"/>
    </row>
    <row r="308" spans="1:35" ht="15" hidden="1" customHeight="1">
      <c r="A308" s="90">
        <v>41942</v>
      </c>
      <c r="B308" s="90">
        <v>42154</v>
      </c>
      <c r="C308" s="60" t="s">
        <v>2</v>
      </c>
      <c r="D308" s="61" t="str">
        <f>IFERROR(VLOOKUP(C308,ORG_LIST:ACRO,2,FALSE)," ")</f>
        <v>SCI</v>
      </c>
      <c r="E308" s="61" t="str">
        <f>IFERROR(VLOOKUP(C308,ORG_LIST:TYPEORG,3,FALSE)," ")</f>
        <v>ONG internationale</v>
      </c>
      <c r="F308" s="14" t="s">
        <v>2</v>
      </c>
      <c r="G308" s="37" t="s">
        <v>1230</v>
      </c>
      <c r="H308" s="37" t="s">
        <v>73</v>
      </c>
      <c r="I308" s="62" t="s">
        <v>699</v>
      </c>
      <c r="J308" s="61" t="str">
        <f>INDEX(TblAdmin1[Admin1 PCODE],MATCH(I308,TblAdmin1[Admin1],0),1)</f>
        <v>CD74</v>
      </c>
      <c r="K308" s="62" t="s">
        <v>965</v>
      </c>
      <c r="L308" s="61" t="str">
        <f t="array" aca="1" ref="L308" ca="1">OFFSET(Tbl2_Name2,MATCH(K308,OFFSET(Tbl2_RegionPCODE,MATCH(J308,Tbl2_Pcode1,0),1,COUNTIF(Tbl2_Pcode1,J308),1),0)-1+MATCH(J308,Tbl2_Pcode1,0)-1,1)</f>
        <v>CD7410</v>
      </c>
      <c r="M308" s="62"/>
      <c r="N308" s="61" t="e">
        <f t="array" aca="1" ref="N308" ca="1">OFFSET(Tbl3_Name3,MATCH(M308,OFFSET(Tbl3_Admin2PCODE,MATCH(L308,Tbl3_Pcode2,0),1,COUNTIF(Tbl3_Pcode2,L308),1),0)-1+MATCH(L308,Tbl3_Pcode2,0)-1,1)</f>
        <v>#N/A</v>
      </c>
      <c r="O308" s="60"/>
      <c r="P308" s="61" t="e">
        <f t="array" aca="1" ref="P308" ca="1">OFFSET(Tbl4_Name4,MATCH(O308,OFFSET(Tbl4_Admin3PCODE,MATCH(N308,Tbl4_PCODE3,0),1,COUNTIF(Tbl4_PCODE3,N308),1),0)-1+MATCH(N308,Tbl4_PCODE3,0)-1,1)</f>
        <v>#N/A</v>
      </c>
      <c r="Q308" s="61" t="str">
        <f ca="1">IFERROR(VLOOKUP(P308,PCODE4:LATITUDE,2,FALSE),"")</f>
        <v/>
      </c>
      <c r="R308" s="61" t="str">
        <f ca="1">IFERROR(VLOOKUP(P308,PCODE4:LONGITUDE,3,FALSE),"")</f>
        <v/>
      </c>
      <c r="S308" s="62"/>
      <c r="T308" s="62"/>
      <c r="U308" s="62"/>
      <c r="V308" s="36" t="s">
        <v>41</v>
      </c>
      <c r="W308" s="61" t="str">
        <f>IFERROR(VLOOKUP(V308,ACTIVITIES:UNIT,2,FALSE)," ")</f>
        <v># de salles de classe et d'enfants</v>
      </c>
      <c r="X308" s="61">
        <v>15</v>
      </c>
      <c r="Y308" s="60">
        <v>7</v>
      </c>
      <c r="Z308" s="89">
        <v>1500</v>
      </c>
      <c r="AA308" s="89">
        <v>700</v>
      </c>
      <c r="AB308" s="89">
        <f>Table1[[#This Row],[TOTAL DES BÉNÉFICIAIRES ATTEINTS]]/2</f>
        <v>350</v>
      </c>
      <c r="AC308" s="89"/>
      <c r="AD308" s="89"/>
      <c r="AE308" s="63"/>
      <c r="AF308" s="36" t="s">
        <v>1330</v>
      </c>
      <c r="AG308" s="111">
        <v>42004</v>
      </c>
      <c r="AH308" s="111">
        <v>42368</v>
      </c>
      <c r="AI308" s="89"/>
    </row>
    <row r="309" spans="1:35" ht="15" hidden="1" customHeight="1">
      <c r="A309" s="90">
        <v>41942</v>
      </c>
      <c r="B309" s="90">
        <v>42154</v>
      </c>
      <c r="C309" s="36" t="s">
        <v>1225</v>
      </c>
      <c r="D309" s="61" t="str">
        <f>IFERROR(VLOOKUP(C309,ORG_LIST:ACRO,2,FALSE)," ")</f>
        <v>NRC</v>
      </c>
      <c r="E309" s="61" t="str">
        <f>IFERROR(VLOOKUP(C309,ORG_LIST:TYPEORG,3,FALSE)," ")</f>
        <v>ONG internationale</v>
      </c>
      <c r="F309" s="36" t="s">
        <v>1225</v>
      </c>
      <c r="G309" s="36" t="s">
        <v>1225</v>
      </c>
      <c r="H309" s="37" t="s">
        <v>1323</v>
      </c>
      <c r="I309" s="62" t="s">
        <v>697</v>
      </c>
      <c r="J309" s="61" t="str">
        <f>INDEX(TblAdmin1[Admin1 PCODE],MATCH(I309,TblAdmin1[Admin1],0),1)</f>
        <v>CD62</v>
      </c>
      <c r="K309" s="62" t="s">
        <v>802</v>
      </c>
      <c r="L309" s="61" t="str">
        <f t="array" aca="1" ref="L309" ca="1">OFFSET(Tbl2_Name2,MATCH(K309,OFFSET(Tbl2_RegionPCODE,MATCH(J309,Tbl2_Pcode1,0),1,COUNTIF(Tbl2_Pcode1,J309),1),0)-1+MATCH(J309,Tbl2_Pcode1,0)-1,1)</f>
        <v>CD6205</v>
      </c>
      <c r="M309" s="62"/>
      <c r="N309" s="61" t="e">
        <f t="array" aca="1" ref="N309" ca="1">OFFSET(Tbl3_Name3,MATCH(M309,OFFSET(Tbl3_Admin2PCODE,MATCH(L309,Tbl3_Pcode2,0),1,COUNTIF(Tbl3_Pcode2,L309),1),0)-1+MATCH(L309,Tbl3_Pcode2,0)-1,1)</f>
        <v>#N/A</v>
      </c>
      <c r="O309" s="60"/>
      <c r="P309" s="61" t="e">
        <f t="array" aca="1" ref="P309" ca="1">OFFSET(Tbl4_Name4,MATCH(O309,OFFSET(Tbl4_Admin3PCODE,MATCH(N309,Tbl4_PCODE3,0),1,COUNTIF(Tbl4_PCODE3,N309),1),0)-1+MATCH(N309,Tbl4_PCODE3,0)-1,1)</f>
        <v>#N/A</v>
      </c>
      <c r="Q309" s="61" t="str">
        <f ca="1">IFERROR(VLOOKUP(P309,PCODE4:LATITUDE,2,FALSE),"")</f>
        <v/>
      </c>
      <c r="R309" s="61" t="str">
        <f ca="1">IFERROR(VLOOKUP(P309,PCODE4:LONGITUDE,3,FALSE),"")</f>
        <v/>
      </c>
      <c r="S309" s="62"/>
      <c r="T309" s="62"/>
      <c r="U309" s="62"/>
      <c r="V309" s="36" t="s">
        <v>41</v>
      </c>
      <c r="W309" s="61" t="str">
        <f>IFERROR(VLOOKUP(V309,ACTIVITIES:UNIT,2,FALSE)," ")</f>
        <v># de salles de classe et d'enfants</v>
      </c>
      <c r="X309" s="61">
        <v>15</v>
      </c>
      <c r="Y309" s="60">
        <v>8</v>
      </c>
      <c r="Z309" s="89">
        <v>1500</v>
      </c>
      <c r="AA309" s="89">
        <v>800</v>
      </c>
      <c r="AB309" s="89">
        <f>Table1[[#This Row],[TOTAL DES BÉNÉFICIAIRES ATTEINTS]]/2</f>
        <v>400</v>
      </c>
      <c r="AC309" s="89"/>
      <c r="AD309" s="89"/>
      <c r="AE309" s="63"/>
      <c r="AF309" s="36" t="s">
        <v>1330</v>
      </c>
      <c r="AG309" s="106">
        <v>42018</v>
      </c>
      <c r="AH309" s="106">
        <v>42184</v>
      </c>
      <c r="AI309" s="89"/>
    </row>
    <row r="310" spans="1:35" ht="15" hidden="1" customHeight="1">
      <c r="A310" s="90">
        <v>41942</v>
      </c>
      <c r="B310" s="90">
        <v>42154</v>
      </c>
      <c r="C310" s="36" t="s">
        <v>1225</v>
      </c>
      <c r="D310" s="61" t="str">
        <f>IFERROR(VLOOKUP(C310,ORG_LIST:ACRO,2,FALSE)," ")</f>
        <v>NRC</v>
      </c>
      <c r="E310" s="61" t="str">
        <f>IFERROR(VLOOKUP(C310,ORG_LIST:TYPEORG,3,FALSE)," ")</f>
        <v>ONG internationale</v>
      </c>
      <c r="F310" s="36" t="s">
        <v>1225</v>
      </c>
      <c r="G310" s="36" t="s">
        <v>1225</v>
      </c>
      <c r="H310" s="37" t="s">
        <v>1323</v>
      </c>
      <c r="I310" s="62" t="s">
        <v>697</v>
      </c>
      <c r="J310" s="61" t="str">
        <f>INDEX(TblAdmin1[Admin1 PCODE],MATCH(I310,TblAdmin1[Admin1],0),1)</f>
        <v>CD62</v>
      </c>
      <c r="K310" s="62" t="s">
        <v>778</v>
      </c>
      <c r="L310" s="61" t="str">
        <f t="array" aca="1" ref="L310" ca="1">OFFSET(Tbl2_Name2,MATCH(K310,OFFSET(Tbl2_RegionPCODE,MATCH(J310,Tbl2_Pcode1,0),1,COUNTIF(Tbl2_Pcode1,J310),1),0)-1+MATCH(J310,Tbl2_Pcode1,0)-1,1)</f>
        <v>CD6201</v>
      </c>
      <c r="M310" s="62"/>
      <c r="N310" s="61" t="e">
        <f t="array" aca="1" ref="N310" ca="1">OFFSET(Tbl3_Name3,MATCH(M310,OFFSET(Tbl3_Admin2PCODE,MATCH(L310,Tbl3_Pcode2,0),1,COUNTIF(Tbl3_Pcode2,L310),1),0)-1+MATCH(L310,Tbl3_Pcode2,0)-1,1)</f>
        <v>#N/A</v>
      </c>
      <c r="O310" s="60"/>
      <c r="P310" s="61" t="e">
        <f t="array" aca="1" ref="P310" ca="1">OFFSET(Tbl4_Name4,MATCH(O310,OFFSET(Tbl4_Admin3PCODE,MATCH(N310,Tbl4_PCODE3,0),1,COUNTIF(Tbl4_PCODE3,N310),1),0)-1+MATCH(N310,Tbl4_PCODE3,0)-1,1)</f>
        <v>#N/A</v>
      </c>
      <c r="Q310" s="61" t="str">
        <f ca="1">IFERROR(VLOOKUP(P310,PCODE4:LATITUDE,2,FALSE),"")</f>
        <v/>
      </c>
      <c r="R310" s="61" t="str">
        <f ca="1">IFERROR(VLOOKUP(P310,PCODE4:LONGITUDE,3,FALSE),"")</f>
        <v/>
      </c>
      <c r="S310" s="62"/>
      <c r="T310" s="62"/>
      <c r="U310" s="62"/>
      <c r="V310" s="36" t="s">
        <v>41</v>
      </c>
      <c r="W310" s="61" t="str">
        <f>IFERROR(VLOOKUP(V310,ACTIVITIES:UNIT,2,FALSE)," ")</f>
        <v># de salles de classe et d'enfants</v>
      </c>
      <c r="X310" s="61">
        <v>15</v>
      </c>
      <c r="Y310" s="60">
        <v>3</v>
      </c>
      <c r="Z310" s="89">
        <v>1500</v>
      </c>
      <c r="AA310" s="89">
        <v>300</v>
      </c>
      <c r="AB310" s="89">
        <f>Table1[[#This Row],[TOTAL DES BÉNÉFICIAIRES ATTEINTS]]/2</f>
        <v>150</v>
      </c>
      <c r="AC310" s="89"/>
      <c r="AD310" s="89"/>
      <c r="AE310" s="63"/>
      <c r="AF310" s="36" t="s">
        <v>1330</v>
      </c>
      <c r="AG310" s="106">
        <v>42018</v>
      </c>
      <c r="AH310" s="106">
        <v>42184</v>
      </c>
      <c r="AI310" s="89"/>
    </row>
    <row r="311" spans="1:35" ht="15" hidden="1" customHeight="1">
      <c r="A311" s="90">
        <v>41942</v>
      </c>
      <c r="B311" s="90">
        <v>42154</v>
      </c>
      <c r="C311" s="36" t="s">
        <v>1225</v>
      </c>
      <c r="D311" s="61" t="str">
        <f>IFERROR(VLOOKUP(C311,ORG_LIST:ACRO,2,FALSE)," ")</f>
        <v>NRC</v>
      </c>
      <c r="E311" s="61" t="str">
        <f>IFERROR(VLOOKUP(C311,ORG_LIST:TYPEORG,3,FALSE)," ")</f>
        <v>ONG internationale</v>
      </c>
      <c r="F311" s="36" t="s">
        <v>1225</v>
      </c>
      <c r="G311" s="36" t="s">
        <v>1225</v>
      </c>
      <c r="H311" s="37" t="s">
        <v>1323</v>
      </c>
      <c r="I311" s="62" t="s">
        <v>697</v>
      </c>
      <c r="J311" s="61" t="str">
        <f>INDEX(TblAdmin1[Admin1 PCODE],MATCH(I311,TblAdmin1[Admin1],0),1)</f>
        <v>CD62</v>
      </c>
      <c r="K311" s="62" t="s">
        <v>786</v>
      </c>
      <c r="L311" s="61" t="str">
        <f t="array" aca="1" ref="L311" ca="1">OFFSET(Tbl2_Name2,MATCH(K311,OFFSET(Tbl2_RegionPCODE,MATCH(J311,Tbl2_Pcode1,0),1,COUNTIF(Tbl2_Pcode1,J311),1),0)-1+MATCH(J311,Tbl2_Pcode1,0)-1,1)</f>
        <v>CD6210</v>
      </c>
      <c r="M311" s="62"/>
      <c r="N311" s="61" t="e">
        <f t="array" aca="1" ref="N311" ca="1">OFFSET(Tbl3_Name3,MATCH(M311,OFFSET(Tbl3_Admin2PCODE,MATCH(L311,Tbl3_Pcode2,0),1,COUNTIF(Tbl3_Pcode2,L311),1),0)-1+MATCH(L311,Tbl3_Pcode2,0)-1,1)</f>
        <v>#N/A</v>
      </c>
      <c r="O311" s="60"/>
      <c r="P311" s="61" t="e">
        <f t="array" aca="1" ref="P311" ca="1">OFFSET(Tbl4_Name4,MATCH(O311,OFFSET(Tbl4_Admin3PCODE,MATCH(N311,Tbl4_PCODE3,0),1,COUNTIF(Tbl4_PCODE3,N311),1),0)-1+MATCH(N311,Tbl4_PCODE3,0)-1,1)</f>
        <v>#N/A</v>
      </c>
      <c r="Q311" s="61" t="str">
        <f ca="1">IFERROR(VLOOKUP(P311,PCODE4:LATITUDE,2,FALSE),"")</f>
        <v/>
      </c>
      <c r="R311" s="61" t="str">
        <f ca="1">IFERROR(VLOOKUP(P311,PCODE4:LONGITUDE,3,FALSE),"")</f>
        <v/>
      </c>
      <c r="S311" s="62"/>
      <c r="T311" s="62"/>
      <c r="U311" s="62"/>
      <c r="V311" s="36" t="s">
        <v>41</v>
      </c>
      <c r="W311" s="61" t="str">
        <f>IFERROR(VLOOKUP(V311,ACTIVITIES:UNIT,2,FALSE)," ")</f>
        <v># de salles de classe et d'enfants</v>
      </c>
      <c r="X311" s="61">
        <v>15</v>
      </c>
      <c r="Y311" s="60">
        <v>6</v>
      </c>
      <c r="Z311" s="89">
        <v>1500</v>
      </c>
      <c r="AA311" s="89">
        <v>600</v>
      </c>
      <c r="AB311" s="89">
        <f>Table1[[#This Row],[TOTAL DES BÉNÉFICIAIRES ATTEINTS]]/2</f>
        <v>300</v>
      </c>
      <c r="AC311" s="89"/>
      <c r="AD311" s="89"/>
      <c r="AE311" s="63"/>
      <c r="AF311" s="36" t="s">
        <v>1330</v>
      </c>
      <c r="AG311" s="106">
        <v>42018</v>
      </c>
      <c r="AH311" s="106">
        <v>42184</v>
      </c>
      <c r="AI311" s="89"/>
    </row>
    <row r="312" spans="1:35" ht="15" hidden="1" customHeight="1">
      <c r="A312" s="97"/>
      <c r="B312" s="90">
        <v>42154</v>
      </c>
      <c r="C312" s="98" t="s">
        <v>1164</v>
      </c>
      <c r="D312" s="99" t="str">
        <f>IFERROR(VLOOKUP(C312,ORG_LIST:ACRO,2,FALSE)," ")</f>
        <v>ADRA</v>
      </c>
      <c r="E312" s="99" t="str">
        <f>IFERROR(VLOOKUP(C312,ORG_LIST:TYPEORG,3,FALSE)," ")</f>
        <v>ONG internationale</v>
      </c>
      <c r="F312" s="98" t="s">
        <v>1164</v>
      </c>
      <c r="G312" s="100" t="s">
        <v>1239</v>
      </c>
      <c r="H312" s="37" t="s">
        <v>1337</v>
      </c>
      <c r="I312" s="100" t="s">
        <v>682</v>
      </c>
      <c r="J312" s="99" t="str">
        <f>INDEX(TblAdmin1[Admin1 PCODE],MATCH(I312,TblAdmin1[Admin1],0),1)</f>
        <v>CD92</v>
      </c>
      <c r="K312" s="100" t="s">
        <v>852</v>
      </c>
      <c r="L312" s="99" t="str">
        <f t="array" aca="1" ref="L312" ca="1">OFFSET(Tbl2_Name2,MATCH(K312,OFFSET(Tbl2_RegionPCODE,MATCH(J312,Tbl2_Pcode1,0),1,COUNTIF(Tbl2_Pcode1,J312),1),0)-1+MATCH(J312,Tbl2_Pcode1,0)-1,1)</f>
        <v>CD9207</v>
      </c>
      <c r="M312" s="100"/>
      <c r="N312" s="99" t="e">
        <f t="array" aca="1" ref="N312" ca="1">OFFSET(Tbl3_Name3,MATCH(M312,OFFSET(Tbl3_Admin2PCODE,MATCH(L312,Tbl3_Pcode2,0),1,COUNTIF(Tbl3_Pcode2,L312),1),0)-1+MATCH(L312,Tbl3_Pcode2,0)-1,1)</f>
        <v>#N/A</v>
      </c>
      <c r="O312" s="98"/>
      <c r="P312" s="99" t="e">
        <f t="array" aca="1" ref="P312" ca="1">OFFSET(Tbl4_Name4,MATCH(O312,OFFSET(Tbl4_Admin3PCODE,MATCH(N312,Tbl4_PCODE3,0),1,COUNTIF(Tbl4_PCODE3,N312),1),0)-1+MATCH(N312,Tbl4_PCODE3,0)-1,1)</f>
        <v>#N/A</v>
      </c>
      <c r="Q312" s="99" t="str">
        <f ca="1">IFERROR(VLOOKUP(P312,PCODE4:LATITUDE,2,FALSE),"")</f>
        <v/>
      </c>
      <c r="R312" s="99" t="str">
        <f ca="1">IFERROR(VLOOKUP(P312,PCODE4:LONGITUDE,3,FALSE),"")</f>
        <v/>
      </c>
      <c r="S312" s="100"/>
      <c r="T312" s="100"/>
      <c r="U312" s="100"/>
      <c r="V312" s="108" t="s">
        <v>41</v>
      </c>
      <c r="W312" s="99" t="str">
        <f>IFERROR(VLOOKUP(V312,ACTIVITIES:UNIT,2,FALSE)," ")</f>
        <v># de salles de classe et d'enfants</v>
      </c>
      <c r="X312" s="99"/>
      <c r="Y312" s="98"/>
      <c r="Z312" s="101">
        <v>1000</v>
      </c>
      <c r="AA312" s="101">
        <v>857</v>
      </c>
      <c r="AB312" s="101">
        <v>20</v>
      </c>
      <c r="AC312" s="101">
        <v>20</v>
      </c>
      <c r="AD312" s="101"/>
      <c r="AE312" s="102"/>
      <c r="AF312" s="102" t="s">
        <v>1330</v>
      </c>
      <c r="AG312" s="107">
        <v>42077</v>
      </c>
      <c r="AH312" s="107">
        <v>42246</v>
      </c>
      <c r="AI312" s="101"/>
    </row>
    <row r="313" spans="1:35" ht="15" hidden="1" customHeight="1">
      <c r="A313" s="97"/>
      <c r="B313" s="90">
        <v>42154</v>
      </c>
      <c r="C313" s="98" t="s">
        <v>1164</v>
      </c>
      <c r="D313" s="99" t="str">
        <f>IFERROR(VLOOKUP(C313,ORG_LIST:ACRO,2,FALSE)," ")</f>
        <v>ADRA</v>
      </c>
      <c r="E313" s="99" t="str">
        <f>IFERROR(VLOOKUP(C313,ORG_LIST:TYPEORG,3,FALSE)," ")</f>
        <v>ONG internationale</v>
      </c>
      <c r="F313" s="98" t="s">
        <v>1164</v>
      </c>
      <c r="G313" s="100" t="s">
        <v>1164</v>
      </c>
      <c r="H313" s="37" t="s">
        <v>1337</v>
      </c>
      <c r="I313" s="100" t="s">
        <v>692</v>
      </c>
      <c r="J313" s="99" t="str">
        <f>INDEX(TblAdmin1[Admin1 PCODE],MATCH(I313,TblAdmin1[Admin1],0),1)</f>
        <v>CD63</v>
      </c>
      <c r="K313" s="100" t="s">
        <v>1031</v>
      </c>
      <c r="L313" s="99" t="str">
        <f t="array" aca="1" ref="L313" ca="1">OFFSET(Tbl2_Name2,MATCH(K313,OFFSET(Tbl2_RegionPCODE,MATCH(J313,Tbl2_Pcode1,0),1,COUNTIF(Tbl2_Pcode1,J313),1),0)-1+MATCH(J313,Tbl2_Pcode1,0)-1,1)</f>
        <v>CD6312</v>
      </c>
      <c r="M313" s="100"/>
      <c r="N313" s="99" t="e">
        <f t="array" aca="1" ref="N313" ca="1">OFFSET(Tbl3_Name3,MATCH(M313,OFFSET(Tbl3_Admin2PCODE,MATCH(L313,Tbl3_Pcode2,0),1,COUNTIF(Tbl3_Pcode2,L313),1),0)-1+MATCH(L313,Tbl3_Pcode2,0)-1,1)</f>
        <v>#N/A</v>
      </c>
      <c r="O313" s="98"/>
      <c r="P313" s="99" t="e">
        <f t="array" aca="1" ref="P313" ca="1">OFFSET(Tbl4_Name4,MATCH(O313,OFFSET(Tbl4_Admin3PCODE,MATCH(N313,Tbl4_PCODE3,0),1,COUNTIF(Tbl4_PCODE3,N313),1),0)-1+MATCH(N313,Tbl4_PCODE3,0)-1,1)</f>
        <v>#N/A</v>
      </c>
      <c r="Q313" s="99" t="str">
        <f ca="1">IFERROR(VLOOKUP(P313,PCODE4:LATITUDE,2,FALSE),"")</f>
        <v/>
      </c>
      <c r="R313" s="99" t="str">
        <f ca="1">IFERROR(VLOOKUP(P313,PCODE4:LONGITUDE,3,FALSE),"")</f>
        <v/>
      </c>
      <c r="S313" s="100"/>
      <c r="T313" s="100"/>
      <c r="U313" s="100"/>
      <c r="V313" s="108" t="s">
        <v>41</v>
      </c>
      <c r="W313" s="99" t="str">
        <f>IFERROR(VLOOKUP(V313,ACTIVITIES:UNIT,2,FALSE)," ")</f>
        <v># de salles de classe et d'enfants</v>
      </c>
      <c r="X313" s="99"/>
      <c r="Y313" s="98"/>
      <c r="Z313" s="101">
        <v>500</v>
      </c>
      <c r="AA313" s="101">
        <v>408</v>
      </c>
      <c r="AB313" s="101">
        <v>20</v>
      </c>
      <c r="AC313" s="101">
        <v>20</v>
      </c>
      <c r="AD313" s="101"/>
      <c r="AE313" s="102"/>
      <c r="AF313" s="102" t="s">
        <v>1330</v>
      </c>
      <c r="AG313" s="107">
        <v>42077</v>
      </c>
      <c r="AH313" s="107">
        <v>42246</v>
      </c>
      <c r="AI313" s="101"/>
    </row>
    <row r="314" spans="1:35" ht="15" hidden="1" customHeight="1">
      <c r="A314" s="97"/>
      <c r="B314" s="90">
        <v>42154</v>
      </c>
      <c r="C314" s="98" t="s">
        <v>1164</v>
      </c>
      <c r="D314" s="99" t="str">
        <f>IFERROR(VLOOKUP(C314,ORG_LIST:ACRO,2,FALSE)," ")</f>
        <v>ADRA</v>
      </c>
      <c r="E314" s="99" t="str">
        <f>IFERROR(VLOOKUP(C314,ORG_LIST:TYPEORG,3,FALSE)," ")</f>
        <v>ONG internationale</v>
      </c>
      <c r="F314" s="98" t="s">
        <v>1164</v>
      </c>
      <c r="G314" s="100" t="s">
        <v>1164</v>
      </c>
      <c r="H314" s="37" t="s">
        <v>1337</v>
      </c>
      <c r="I314" s="100" t="s">
        <v>683</v>
      </c>
      <c r="J314" s="99" t="str">
        <f>INDEX(TblAdmin1[Admin1 PCODE],MATCH(I314,TblAdmin1[Admin1],0),1)</f>
        <v>CD91</v>
      </c>
      <c r="K314" s="100" t="s">
        <v>865</v>
      </c>
      <c r="L314" s="99" t="str">
        <f t="array" aca="1" ref="L314" ca="1">OFFSET(Tbl2_Name2,MATCH(K314,OFFSET(Tbl2_RegionPCODE,MATCH(J314,Tbl2_Pcode1,0),1,COUNTIF(Tbl2_Pcode1,J314),1),0)-1+MATCH(J314,Tbl2_Pcode1,0)-1,1)</f>
        <v>CD9104</v>
      </c>
      <c r="M314" s="100"/>
      <c r="N314" s="99" t="e">
        <f t="array" aca="1" ref="N314" ca="1">OFFSET(Tbl3_Name3,MATCH(M314,OFFSET(Tbl3_Admin2PCODE,MATCH(L314,Tbl3_Pcode2,0),1,COUNTIF(Tbl3_Pcode2,L314),1),0)-1+MATCH(L314,Tbl3_Pcode2,0)-1,1)</f>
        <v>#N/A</v>
      </c>
      <c r="O314" s="98"/>
      <c r="P314" s="99" t="e">
        <f t="array" aca="1" ref="P314" ca="1">OFFSET(Tbl4_Name4,MATCH(O314,OFFSET(Tbl4_Admin3PCODE,MATCH(N314,Tbl4_PCODE3,0),1,COUNTIF(Tbl4_PCODE3,N314),1),0)-1+MATCH(N314,Tbl4_PCODE3,0)-1,1)</f>
        <v>#N/A</v>
      </c>
      <c r="Q314" s="99" t="str">
        <f ca="1">IFERROR(VLOOKUP(P314,PCODE4:LATITUDE,2,FALSE),"")</f>
        <v/>
      </c>
      <c r="R314" s="99" t="str">
        <f ca="1">IFERROR(VLOOKUP(P314,PCODE4:LONGITUDE,3,FALSE),"")</f>
        <v/>
      </c>
      <c r="S314" s="100"/>
      <c r="T314" s="100"/>
      <c r="U314" s="100"/>
      <c r="V314" s="108" t="s">
        <v>41</v>
      </c>
      <c r="W314" s="99" t="str">
        <f>IFERROR(VLOOKUP(V314,ACTIVITIES:UNIT,2,FALSE)," ")</f>
        <v># de salles de classe et d'enfants</v>
      </c>
      <c r="X314" s="99"/>
      <c r="Y314" s="98"/>
      <c r="Z314" s="101">
        <v>150</v>
      </c>
      <c r="AA314" s="101">
        <v>130</v>
      </c>
      <c r="AB314" s="101">
        <v>20</v>
      </c>
      <c r="AC314" s="101">
        <v>20</v>
      </c>
      <c r="AD314" s="101"/>
      <c r="AE314" s="102"/>
      <c r="AF314" s="102" t="s">
        <v>1330</v>
      </c>
      <c r="AG314" s="107">
        <v>42077</v>
      </c>
      <c r="AH314" s="107">
        <v>42246</v>
      </c>
      <c r="AI314" s="101"/>
    </row>
    <row r="315" spans="1:35" ht="15" hidden="1" customHeight="1">
      <c r="A315" s="97"/>
      <c r="B315" s="90">
        <v>42154</v>
      </c>
      <c r="C315" s="98" t="s">
        <v>1164</v>
      </c>
      <c r="D315" s="99" t="str">
        <f>IFERROR(VLOOKUP(C315,ORG_LIST:ACRO,2,FALSE)," ")</f>
        <v>ADRA</v>
      </c>
      <c r="E315" s="99" t="str">
        <f>IFERROR(VLOOKUP(C315,ORG_LIST:TYPEORG,3,FALSE)," ")</f>
        <v>ONG internationale</v>
      </c>
      <c r="F315" s="98" t="s">
        <v>1164</v>
      </c>
      <c r="G315" s="100" t="s">
        <v>1164</v>
      </c>
      <c r="H315" s="37" t="s">
        <v>1337</v>
      </c>
      <c r="I315" s="100" t="s">
        <v>678</v>
      </c>
      <c r="J315" s="99" t="str">
        <f>INDEX(TblAdmin1[Admin1 PCODE],MATCH(I315,TblAdmin1[Admin1],0),1)</f>
        <v>CD71</v>
      </c>
      <c r="K315" s="100" t="s">
        <v>770</v>
      </c>
      <c r="L315" s="99" t="str">
        <f t="array" aca="1" ref="L315" ca="1">OFFSET(Tbl2_Name2,MATCH(K315,OFFSET(Tbl2_RegionPCODE,MATCH(J315,Tbl2_Pcode1,0),1,COUNTIF(Tbl2_Pcode1,J315),1),0)-1+MATCH(J315,Tbl2_Pcode1,0)-1,1)</f>
        <v>CD7102</v>
      </c>
      <c r="M315" s="100"/>
      <c r="N315" s="99" t="e">
        <f t="array" aca="1" ref="N315" ca="1">OFFSET(Tbl3_Name3,MATCH(M315,OFFSET(Tbl3_Admin2PCODE,MATCH(L315,Tbl3_Pcode2,0),1,COUNTIF(Tbl3_Pcode2,L315),1),0)-1+MATCH(L315,Tbl3_Pcode2,0)-1,1)</f>
        <v>#N/A</v>
      </c>
      <c r="O315" s="98"/>
      <c r="P315" s="99" t="e">
        <f t="array" aca="1" ref="P315" ca="1">OFFSET(Tbl4_Name4,MATCH(O315,OFFSET(Tbl4_Admin3PCODE,MATCH(N315,Tbl4_PCODE3,0),1,COUNTIF(Tbl4_PCODE3,N315),1),0)-1+MATCH(N315,Tbl4_PCODE3,0)-1,1)</f>
        <v>#N/A</v>
      </c>
      <c r="Q315" s="99" t="str">
        <f ca="1">IFERROR(VLOOKUP(P315,PCODE4:LATITUDE,2,FALSE),"")</f>
        <v/>
      </c>
      <c r="R315" s="99" t="str">
        <f ca="1">IFERROR(VLOOKUP(P315,PCODE4:LONGITUDE,3,FALSE),"")</f>
        <v/>
      </c>
      <c r="S315" s="100"/>
      <c r="T315" s="100"/>
      <c r="U315" s="100"/>
      <c r="V315" s="108" t="s">
        <v>41</v>
      </c>
      <c r="W315" s="99" t="str">
        <f>IFERROR(VLOOKUP(V315,ACTIVITIES:UNIT,2,FALSE)," ")</f>
        <v># de salles de classe et d'enfants</v>
      </c>
      <c r="X315" s="99"/>
      <c r="Y315" s="98"/>
      <c r="Z315" s="101">
        <v>40</v>
      </c>
      <c r="AA315" s="101">
        <v>40</v>
      </c>
      <c r="AB315" s="101">
        <v>20</v>
      </c>
      <c r="AC315" s="101">
        <v>20</v>
      </c>
      <c r="AD315" s="101"/>
      <c r="AE315" s="102"/>
      <c r="AF315" s="102" t="s">
        <v>1330</v>
      </c>
      <c r="AG315" s="107">
        <v>42077</v>
      </c>
      <c r="AH315" s="107">
        <v>42246</v>
      </c>
      <c r="AI315" s="101"/>
    </row>
    <row r="316" spans="1:35" ht="15" hidden="1" customHeight="1">
      <c r="A316" s="97"/>
      <c r="B316" s="90">
        <v>42154</v>
      </c>
      <c r="C316" s="98" t="s">
        <v>1164</v>
      </c>
      <c r="D316" s="99" t="str">
        <f>IFERROR(VLOOKUP(C316,ORG_LIST:ACRO,2,FALSE)," ")</f>
        <v>ADRA</v>
      </c>
      <c r="E316" s="99" t="str">
        <f>IFERROR(VLOOKUP(C316,ORG_LIST:TYPEORG,3,FALSE)," ")</f>
        <v>ONG internationale</v>
      </c>
      <c r="F316" s="98" t="s">
        <v>1164</v>
      </c>
      <c r="G316" s="100" t="s">
        <v>1164</v>
      </c>
      <c r="H316" s="37" t="s">
        <v>1337</v>
      </c>
      <c r="I316" s="100" t="s">
        <v>678</v>
      </c>
      <c r="J316" s="99" t="str">
        <f>INDEX(TblAdmin1[Admin1 PCODE],MATCH(I316,TblAdmin1[Admin1],0),1)</f>
        <v>CD71</v>
      </c>
      <c r="K316" s="100" t="s">
        <v>772</v>
      </c>
      <c r="L316" s="99" t="str">
        <f t="array" aca="1" ref="L316" ca="1">OFFSET(Tbl2_Name2,MATCH(K316,OFFSET(Tbl2_RegionPCODE,MATCH(J316,Tbl2_Pcode1,0),1,COUNTIF(Tbl2_Pcode1,J316),1),0)-1+MATCH(J316,Tbl2_Pcode1,0)-1,1)</f>
        <v>CD7103</v>
      </c>
      <c r="M316" s="100"/>
      <c r="N316" s="99" t="e">
        <f t="array" aca="1" ref="N316" ca="1">OFFSET(Tbl3_Name3,MATCH(M316,OFFSET(Tbl3_Admin2PCODE,MATCH(L316,Tbl3_Pcode2,0),1,COUNTIF(Tbl3_Pcode2,L316),1),0)-1+MATCH(L316,Tbl3_Pcode2,0)-1,1)</f>
        <v>#N/A</v>
      </c>
      <c r="O316" s="98"/>
      <c r="P316" s="99" t="e">
        <f t="array" aca="1" ref="P316" ca="1">OFFSET(Tbl4_Name4,MATCH(O316,OFFSET(Tbl4_Admin3PCODE,MATCH(N316,Tbl4_PCODE3,0),1,COUNTIF(Tbl4_PCODE3,N316),1),0)-1+MATCH(N316,Tbl4_PCODE3,0)-1,1)</f>
        <v>#N/A</v>
      </c>
      <c r="Q316" s="99" t="str">
        <f ca="1">IFERROR(VLOOKUP(P316,PCODE4:LATITUDE,2,FALSE),"")</f>
        <v/>
      </c>
      <c r="R316" s="99" t="str">
        <f ca="1">IFERROR(VLOOKUP(P316,PCODE4:LONGITUDE,3,FALSE),"")</f>
        <v/>
      </c>
      <c r="S316" s="100"/>
      <c r="T316" s="100"/>
      <c r="U316" s="100"/>
      <c r="V316" s="108" t="s">
        <v>41</v>
      </c>
      <c r="W316" s="99" t="str">
        <f>IFERROR(VLOOKUP(V316,ACTIVITIES:UNIT,2,FALSE)," ")</f>
        <v># de salles de classe et d'enfants</v>
      </c>
      <c r="X316" s="99"/>
      <c r="Y316" s="98"/>
      <c r="Z316" s="101">
        <v>40</v>
      </c>
      <c r="AA316" s="101">
        <v>40</v>
      </c>
      <c r="AB316" s="101">
        <v>20</v>
      </c>
      <c r="AC316" s="101">
        <v>20</v>
      </c>
      <c r="AD316" s="101"/>
      <c r="AE316" s="102"/>
      <c r="AF316" s="102" t="s">
        <v>1330</v>
      </c>
      <c r="AG316" s="107">
        <v>42077</v>
      </c>
      <c r="AH316" s="107">
        <v>42246</v>
      </c>
      <c r="AI316" s="101"/>
    </row>
    <row r="317" spans="1:35" ht="15" hidden="1" customHeight="1">
      <c r="A317" s="97"/>
      <c r="B317" s="90">
        <v>42154</v>
      </c>
      <c r="C317" s="98" t="s">
        <v>1164</v>
      </c>
      <c r="D317" s="99" t="str">
        <f>IFERROR(VLOOKUP(C317,ORG_LIST:ACRO,2,FALSE)," ")</f>
        <v>ADRA</v>
      </c>
      <c r="E317" s="99" t="str">
        <f>IFERROR(VLOOKUP(C317,ORG_LIST:TYPEORG,3,FALSE)," ")</f>
        <v>ONG internationale</v>
      </c>
      <c r="F317" s="98" t="s">
        <v>1164</v>
      </c>
      <c r="G317" s="100" t="s">
        <v>1239</v>
      </c>
      <c r="H317" s="37" t="s">
        <v>1337</v>
      </c>
      <c r="I317" s="100" t="s">
        <v>682</v>
      </c>
      <c r="J317" s="99" t="str">
        <f>INDEX(TblAdmin1[Admin1 PCODE],MATCH(I317,TblAdmin1[Admin1],0),1)</f>
        <v>CD92</v>
      </c>
      <c r="K317" s="100" t="s">
        <v>846</v>
      </c>
      <c r="L317" s="99" t="str">
        <f t="array" aca="1" ref="L317" ca="1">OFFSET(Tbl2_Name2,MATCH(K317,OFFSET(Tbl2_RegionPCODE,MATCH(J317,Tbl2_Pcode1,0),1,COUNTIF(Tbl2_Pcode1,J317),1),0)-1+MATCH(J317,Tbl2_Pcode1,0)-1,1)</f>
        <v>CD9202</v>
      </c>
      <c r="M317" s="100"/>
      <c r="N317" s="99" t="e">
        <f t="array" aca="1" ref="N317" ca="1">OFFSET(Tbl3_Name3,MATCH(M317,OFFSET(Tbl3_Admin2PCODE,MATCH(L317,Tbl3_Pcode2,0),1,COUNTIF(Tbl3_Pcode2,L317),1),0)-1+MATCH(L317,Tbl3_Pcode2,0)-1,1)</f>
        <v>#N/A</v>
      </c>
      <c r="O317" s="98"/>
      <c r="P317" s="99" t="e">
        <f t="array" aca="1" ref="P317" ca="1">OFFSET(Tbl4_Name4,MATCH(O317,OFFSET(Tbl4_Admin3PCODE,MATCH(N317,Tbl4_PCODE3,0),1,COUNTIF(Tbl4_PCODE3,N317),1),0)-1+MATCH(N317,Tbl4_PCODE3,0)-1,1)</f>
        <v>#N/A</v>
      </c>
      <c r="Q317" s="99" t="str">
        <f ca="1">IFERROR(VLOOKUP(P317,PCODE4:LATITUDE,2,FALSE),"")</f>
        <v/>
      </c>
      <c r="R317" s="99" t="str">
        <f ca="1">IFERROR(VLOOKUP(P317,PCODE4:LONGITUDE,3,FALSE),"")</f>
        <v/>
      </c>
      <c r="S317" s="100"/>
      <c r="T317" s="100"/>
      <c r="U317" s="100"/>
      <c r="V317" s="92" t="s">
        <v>41</v>
      </c>
      <c r="W317" s="99" t="str">
        <f>IFERROR(VLOOKUP(V317,ACTIVITIES:UNIT,2,FALSE)," ")</f>
        <v># de salles de classe et d'enfants</v>
      </c>
      <c r="X317" s="99"/>
      <c r="Y317" s="98"/>
      <c r="Z317" s="101">
        <v>500</v>
      </c>
      <c r="AA317" s="101">
        <v>471</v>
      </c>
      <c r="AB317" s="101">
        <v>490</v>
      </c>
      <c r="AC317" s="101">
        <v>490</v>
      </c>
      <c r="AD317" s="101"/>
      <c r="AE317" s="102"/>
      <c r="AF317" s="102" t="s">
        <v>1330</v>
      </c>
      <c r="AG317" s="107">
        <v>42077</v>
      </c>
      <c r="AH317" s="107">
        <v>42246</v>
      </c>
      <c r="AI317" s="101"/>
    </row>
    <row r="318" spans="1:35" ht="15" hidden="1" customHeight="1">
      <c r="A318" s="97"/>
      <c r="B318" s="90">
        <v>42154</v>
      </c>
      <c r="C318" s="98" t="s">
        <v>1164</v>
      </c>
      <c r="D318" s="99" t="str">
        <f>IFERROR(VLOOKUP(C318,ORG_LIST:ACRO,2,FALSE)," ")</f>
        <v>ADRA</v>
      </c>
      <c r="E318" s="99" t="str">
        <f>IFERROR(VLOOKUP(C318,ORG_LIST:TYPEORG,3,FALSE)," ")</f>
        <v>ONG internationale</v>
      </c>
      <c r="F318" s="98" t="s">
        <v>1164</v>
      </c>
      <c r="G318" s="100" t="s">
        <v>1164</v>
      </c>
      <c r="H318" s="37" t="s">
        <v>1337</v>
      </c>
      <c r="I318" s="100" t="s">
        <v>692</v>
      </c>
      <c r="J318" s="99" t="str">
        <f>INDEX(TblAdmin1[Admin1 PCODE],MATCH(I318,TblAdmin1[Admin1],0),1)</f>
        <v>CD63</v>
      </c>
      <c r="K318" s="100" t="s">
        <v>1035</v>
      </c>
      <c r="L318" s="99" t="str">
        <f t="array" aca="1" ref="L318" ca="1">OFFSET(Tbl2_Name2,MATCH(K318,OFFSET(Tbl2_RegionPCODE,MATCH(J318,Tbl2_Pcode1,0),1,COUNTIF(Tbl2_Pcode1,J318),1),0)-1+MATCH(J318,Tbl2_Pcode1,0)-1,1)</f>
        <v>CD6301</v>
      </c>
      <c r="M318" s="100"/>
      <c r="N318" s="99" t="e">
        <f t="array" aca="1" ref="N318" ca="1">OFFSET(Tbl3_Name3,MATCH(M318,OFFSET(Tbl3_Admin2PCODE,MATCH(L318,Tbl3_Pcode2,0),1,COUNTIF(Tbl3_Pcode2,L318),1),0)-1+MATCH(L318,Tbl3_Pcode2,0)-1,1)</f>
        <v>#N/A</v>
      </c>
      <c r="O318" s="98"/>
      <c r="P318" s="99" t="e">
        <f t="array" aca="1" ref="P318" ca="1">OFFSET(Tbl4_Name4,MATCH(O318,OFFSET(Tbl4_Admin3PCODE,MATCH(N318,Tbl4_PCODE3,0),1,COUNTIF(Tbl4_PCODE3,N318),1),0)-1+MATCH(N318,Tbl4_PCODE3,0)-1,1)</f>
        <v>#N/A</v>
      </c>
      <c r="Q318" s="99" t="str">
        <f ca="1">IFERROR(VLOOKUP(P318,PCODE4:LATITUDE,2,FALSE),"")</f>
        <v/>
      </c>
      <c r="R318" s="99" t="str">
        <f ca="1">IFERROR(VLOOKUP(P318,PCODE4:LONGITUDE,3,FALSE),"")</f>
        <v/>
      </c>
      <c r="S318" s="100"/>
      <c r="T318" s="100"/>
      <c r="U318" s="100"/>
      <c r="V318" s="92" t="s">
        <v>41</v>
      </c>
      <c r="W318" s="99" t="str">
        <f>IFERROR(VLOOKUP(V318,ACTIVITIES:UNIT,2,FALSE)," ")</f>
        <v># de salles de classe et d'enfants</v>
      </c>
      <c r="X318" s="99"/>
      <c r="Y318" s="98"/>
      <c r="Z318" s="101">
        <v>200</v>
      </c>
      <c r="AA318" s="101">
        <v>195</v>
      </c>
      <c r="AB318" s="101">
        <v>20</v>
      </c>
      <c r="AC318" s="101">
        <v>20</v>
      </c>
      <c r="AD318" s="101"/>
      <c r="AE318" s="102"/>
      <c r="AF318" s="102" t="s">
        <v>1330</v>
      </c>
      <c r="AG318" s="107">
        <v>42077</v>
      </c>
      <c r="AH318" s="107">
        <v>42246</v>
      </c>
      <c r="AI318" s="101"/>
    </row>
    <row r="319" spans="1:35" ht="15" hidden="1" customHeight="1">
      <c r="A319" s="97"/>
      <c r="B319" s="90">
        <v>42154</v>
      </c>
      <c r="C319" s="98" t="s">
        <v>1164</v>
      </c>
      <c r="D319" s="99" t="str">
        <f>IFERROR(VLOOKUP(C319,ORG_LIST:ACRO,2,FALSE)," ")</f>
        <v>ADRA</v>
      </c>
      <c r="E319" s="99" t="str">
        <f>IFERROR(VLOOKUP(C319,ORG_LIST:TYPEORG,3,FALSE)," ")</f>
        <v>ONG internationale</v>
      </c>
      <c r="F319" s="98" t="s">
        <v>1164</v>
      </c>
      <c r="G319" s="100" t="s">
        <v>1164</v>
      </c>
      <c r="H319" s="37" t="s">
        <v>1337</v>
      </c>
      <c r="I319" s="100" t="s">
        <v>683</v>
      </c>
      <c r="J319" s="99" t="str">
        <f>INDEX(TblAdmin1[Admin1 PCODE],MATCH(I319,TblAdmin1[Admin1],0),1)</f>
        <v>CD91</v>
      </c>
      <c r="K319" s="100" t="s">
        <v>861</v>
      </c>
      <c r="L319" s="99" t="str">
        <f t="array" aca="1" ref="L319" ca="1">OFFSET(Tbl2_Name2,MATCH(K319,OFFSET(Tbl2_RegionPCODE,MATCH(J319,Tbl2_Pcode1,0),1,COUNTIF(Tbl2_Pcode1,J319),1),0)-1+MATCH(J319,Tbl2_Pcode1,0)-1,1)</f>
        <v>CD9101</v>
      </c>
      <c r="M319" s="100"/>
      <c r="N319" s="99" t="e">
        <f t="array" aca="1" ref="N319" ca="1">OFFSET(Tbl3_Name3,MATCH(M319,OFFSET(Tbl3_Admin2PCODE,MATCH(L319,Tbl3_Pcode2,0),1,COUNTIF(Tbl3_Pcode2,L319),1),0)-1+MATCH(L319,Tbl3_Pcode2,0)-1,1)</f>
        <v>#N/A</v>
      </c>
      <c r="O319" s="98"/>
      <c r="P319" s="99" t="e">
        <f t="array" aca="1" ref="P319" ca="1">OFFSET(Tbl4_Name4,MATCH(O319,OFFSET(Tbl4_Admin3PCODE,MATCH(N319,Tbl4_PCODE3,0),1,COUNTIF(Tbl4_PCODE3,N319),1),0)-1+MATCH(N319,Tbl4_PCODE3,0)-1,1)</f>
        <v>#N/A</v>
      </c>
      <c r="Q319" s="99" t="str">
        <f ca="1">IFERROR(VLOOKUP(P319,PCODE4:LATITUDE,2,FALSE),"")</f>
        <v/>
      </c>
      <c r="R319" s="99" t="str">
        <f ca="1">IFERROR(VLOOKUP(P319,PCODE4:LONGITUDE,3,FALSE),"")</f>
        <v/>
      </c>
      <c r="S319" s="100"/>
      <c r="T319" s="100"/>
      <c r="U319" s="100"/>
      <c r="V319" s="92" t="s">
        <v>41</v>
      </c>
      <c r="W319" s="99" t="str">
        <f>IFERROR(VLOOKUP(V319,ACTIVITIES:UNIT,2,FALSE)," ")</f>
        <v># de salles de classe et d'enfants</v>
      </c>
      <c r="X319" s="99"/>
      <c r="Y319" s="98"/>
      <c r="Z319" s="101">
        <v>450</v>
      </c>
      <c r="AA319" s="101">
        <v>450</v>
      </c>
      <c r="AB319" s="101">
        <v>20</v>
      </c>
      <c r="AC319" s="101">
        <v>20</v>
      </c>
      <c r="AD319" s="101"/>
      <c r="AE319" s="102"/>
      <c r="AF319" s="102" t="s">
        <v>1330</v>
      </c>
      <c r="AG319" s="107">
        <v>42077</v>
      </c>
      <c r="AH319" s="107">
        <v>42246</v>
      </c>
      <c r="AI319" s="101"/>
    </row>
    <row r="320" spans="1:35" ht="15" hidden="1" customHeight="1">
      <c r="A320" s="97"/>
      <c r="B320" s="90">
        <v>42154</v>
      </c>
      <c r="C320" s="98" t="s">
        <v>1164</v>
      </c>
      <c r="D320" s="99" t="str">
        <f>IFERROR(VLOOKUP(C320,ORG_LIST:ACRO,2,FALSE)," ")</f>
        <v>ADRA</v>
      </c>
      <c r="E320" s="99" t="str">
        <f>IFERROR(VLOOKUP(C320,ORG_LIST:TYPEORG,3,FALSE)," ")</f>
        <v>ONG internationale</v>
      </c>
      <c r="F320" s="98" t="s">
        <v>1164</v>
      </c>
      <c r="G320" s="100" t="s">
        <v>1164</v>
      </c>
      <c r="H320" s="37" t="s">
        <v>1337</v>
      </c>
      <c r="I320" s="100" t="s">
        <v>683</v>
      </c>
      <c r="J320" s="99" t="str">
        <f>INDEX(TblAdmin1[Admin1 PCODE],MATCH(I320,TblAdmin1[Admin1],0),1)</f>
        <v>CD91</v>
      </c>
      <c r="K320" s="100" t="s">
        <v>865</v>
      </c>
      <c r="L320" s="99" t="str">
        <f t="array" aca="1" ref="L320" ca="1">OFFSET(Tbl2_Name2,MATCH(K320,OFFSET(Tbl2_RegionPCODE,MATCH(J320,Tbl2_Pcode1,0),1,COUNTIF(Tbl2_Pcode1,J320),1),0)-1+MATCH(J320,Tbl2_Pcode1,0)-1,1)</f>
        <v>CD9104</v>
      </c>
      <c r="M320" s="100"/>
      <c r="N320" s="99" t="e">
        <f t="array" aca="1" ref="N320" ca="1">OFFSET(Tbl3_Name3,MATCH(M320,OFFSET(Tbl3_Admin2PCODE,MATCH(L320,Tbl3_Pcode2,0),1,COUNTIF(Tbl3_Pcode2,L320),1),0)-1+MATCH(L320,Tbl3_Pcode2,0)-1,1)</f>
        <v>#N/A</v>
      </c>
      <c r="O320" s="98"/>
      <c r="P320" s="99" t="e">
        <f t="array" aca="1" ref="P320" ca="1">OFFSET(Tbl4_Name4,MATCH(O320,OFFSET(Tbl4_Admin3PCODE,MATCH(N320,Tbl4_PCODE3,0),1,COUNTIF(Tbl4_PCODE3,N320),1),0)-1+MATCH(N320,Tbl4_PCODE3,0)-1,1)</f>
        <v>#N/A</v>
      </c>
      <c r="Q320" s="99" t="str">
        <f ca="1">IFERROR(VLOOKUP(P320,PCODE4:LATITUDE,2,FALSE),"")</f>
        <v/>
      </c>
      <c r="R320" s="99" t="str">
        <f ca="1">IFERROR(VLOOKUP(P320,PCODE4:LONGITUDE,3,FALSE),"")</f>
        <v/>
      </c>
      <c r="S320" s="100"/>
      <c r="T320" s="100"/>
      <c r="U320" s="100"/>
      <c r="V320" s="92" t="s">
        <v>41</v>
      </c>
      <c r="W320" s="99" t="str">
        <f>IFERROR(VLOOKUP(V320,ACTIVITIES:UNIT,2,FALSE)," ")</f>
        <v># de salles de classe et d'enfants</v>
      </c>
      <c r="X320" s="99"/>
      <c r="Y320" s="98"/>
      <c r="Z320" s="101">
        <v>400</v>
      </c>
      <c r="AA320" s="101">
        <v>377</v>
      </c>
      <c r="AB320" s="101">
        <v>20</v>
      </c>
      <c r="AC320" s="101">
        <v>20</v>
      </c>
      <c r="AD320" s="101"/>
      <c r="AE320" s="102"/>
      <c r="AF320" s="102" t="s">
        <v>1330</v>
      </c>
      <c r="AG320" s="107">
        <v>42077</v>
      </c>
      <c r="AH320" s="107">
        <v>42246</v>
      </c>
      <c r="AI320" s="101"/>
    </row>
    <row r="321" spans="1:35" ht="15" hidden="1" customHeight="1">
      <c r="A321" s="97"/>
      <c r="B321" s="90">
        <v>42154</v>
      </c>
      <c r="C321" s="98" t="s">
        <v>1164</v>
      </c>
      <c r="D321" s="99" t="str">
        <f>IFERROR(VLOOKUP(C321,ORG_LIST:ACRO,2,FALSE)," ")</f>
        <v>ADRA</v>
      </c>
      <c r="E321" s="99" t="str">
        <f>IFERROR(VLOOKUP(C321,ORG_LIST:TYPEORG,3,FALSE)," ")</f>
        <v>ONG internationale</v>
      </c>
      <c r="F321" s="98" t="s">
        <v>1164</v>
      </c>
      <c r="G321" s="100" t="s">
        <v>1164</v>
      </c>
      <c r="H321" s="37" t="s">
        <v>1337</v>
      </c>
      <c r="I321" s="100" t="s">
        <v>678</v>
      </c>
      <c r="J321" s="99" t="str">
        <f>INDEX(TblAdmin1[Admin1 PCODE],MATCH(I321,TblAdmin1[Admin1],0),1)</f>
        <v>CD71</v>
      </c>
      <c r="K321" s="100" t="s">
        <v>770</v>
      </c>
      <c r="L321" s="99" t="str">
        <f t="array" aca="1" ref="L321" ca="1">OFFSET(Tbl2_Name2,MATCH(K321,OFFSET(Tbl2_RegionPCODE,MATCH(J321,Tbl2_Pcode1,0),1,COUNTIF(Tbl2_Pcode1,J321),1),0)-1+MATCH(J321,Tbl2_Pcode1,0)-1,1)</f>
        <v>CD7102</v>
      </c>
      <c r="M321" s="100"/>
      <c r="N321" s="99" t="e">
        <f t="array" aca="1" ref="N321" ca="1">OFFSET(Tbl3_Name3,MATCH(M321,OFFSET(Tbl3_Admin2PCODE,MATCH(L321,Tbl3_Pcode2,0),1,COUNTIF(Tbl3_Pcode2,L321),1),0)-1+MATCH(L321,Tbl3_Pcode2,0)-1,1)</f>
        <v>#N/A</v>
      </c>
      <c r="O321" s="98"/>
      <c r="P321" s="99" t="e">
        <f t="array" aca="1" ref="P321" ca="1">OFFSET(Tbl4_Name4,MATCH(O321,OFFSET(Tbl4_Admin3PCODE,MATCH(N321,Tbl4_PCODE3,0),1,COUNTIF(Tbl4_PCODE3,N321),1),0)-1+MATCH(N321,Tbl4_PCODE3,0)-1,1)</f>
        <v>#N/A</v>
      </c>
      <c r="Q321" s="99" t="str">
        <f ca="1">IFERROR(VLOOKUP(P321,PCODE4:LATITUDE,2,FALSE),"")</f>
        <v/>
      </c>
      <c r="R321" s="99" t="str">
        <f ca="1">IFERROR(VLOOKUP(P321,PCODE4:LONGITUDE,3,FALSE),"")</f>
        <v/>
      </c>
      <c r="S321" s="100"/>
      <c r="T321" s="100"/>
      <c r="U321" s="100"/>
      <c r="V321" s="92" t="s">
        <v>41</v>
      </c>
      <c r="W321" s="99" t="str">
        <f>IFERROR(VLOOKUP(V321,ACTIVITIES:UNIT,2,FALSE)," ")</f>
        <v># de salles de classe et d'enfants</v>
      </c>
      <c r="X321" s="99"/>
      <c r="Y321" s="98"/>
      <c r="Z321" s="101">
        <v>40</v>
      </c>
      <c r="AA321" s="101">
        <v>40</v>
      </c>
      <c r="AB321" s="101">
        <v>20</v>
      </c>
      <c r="AC321" s="101">
        <v>20</v>
      </c>
      <c r="AD321" s="101"/>
      <c r="AE321" s="102"/>
      <c r="AF321" s="102" t="s">
        <v>1330</v>
      </c>
      <c r="AG321" s="107">
        <v>42077</v>
      </c>
      <c r="AH321" s="107">
        <v>42246</v>
      </c>
      <c r="AI321" s="101"/>
    </row>
    <row r="322" spans="1:35" ht="15" hidden="1" customHeight="1">
      <c r="A322" s="97"/>
      <c r="B322" s="90">
        <v>42154</v>
      </c>
      <c r="C322" s="98" t="s">
        <v>1164</v>
      </c>
      <c r="D322" s="99" t="str">
        <f>IFERROR(VLOOKUP(C322,ORG_LIST:ACRO,2,FALSE)," ")</f>
        <v>ADRA</v>
      </c>
      <c r="E322" s="99" t="str">
        <f>IFERROR(VLOOKUP(C322,ORG_LIST:TYPEORG,3,FALSE)," ")</f>
        <v>ONG internationale</v>
      </c>
      <c r="F322" s="98" t="s">
        <v>1164</v>
      </c>
      <c r="G322" s="100" t="s">
        <v>1164</v>
      </c>
      <c r="H322" s="37" t="s">
        <v>1337</v>
      </c>
      <c r="I322" s="100" t="s">
        <v>678</v>
      </c>
      <c r="J322" s="99" t="str">
        <f>INDEX(TblAdmin1[Admin1 PCODE],MATCH(I322,TblAdmin1[Admin1],0),1)</f>
        <v>CD71</v>
      </c>
      <c r="K322" s="100" t="s">
        <v>772</v>
      </c>
      <c r="L322" s="99" t="str">
        <f t="array" aca="1" ref="L322" ca="1">OFFSET(Tbl2_Name2,MATCH(K322,OFFSET(Tbl2_RegionPCODE,MATCH(J322,Tbl2_Pcode1,0),1,COUNTIF(Tbl2_Pcode1,J322),1),0)-1+MATCH(J322,Tbl2_Pcode1,0)-1,1)</f>
        <v>CD7103</v>
      </c>
      <c r="M322" s="100"/>
      <c r="N322" s="99" t="e">
        <f t="array" aca="1" ref="N322" ca="1">OFFSET(Tbl3_Name3,MATCH(M322,OFFSET(Tbl3_Admin2PCODE,MATCH(L322,Tbl3_Pcode2,0),1,COUNTIF(Tbl3_Pcode2,L322),1),0)-1+MATCH(L322,Tbl3_Pcode2,0)-1,1)</f>
        <v>#N/A</v>
      </c>
      <c r="O322" s="98"/>
      <c r="P322" s="99" t="e">
        <f t="array" aca="1" ref="P322" ca="1">OFFSET(Tbl4_Name4,MATCH(O322,OFFSET(Tbl4_Admin3PCODE,MATCH(N322,Tbl4_PCODE3,0),1,COUNTIF(Tbl4_PCODE3,N322),1),0)-1+MATCH(N322,Tbl4_PCODE3,0)-1,1)</f>
        <v>#N/A</v>
      </c>
      <c r="Q322" s="99" t="str">
        <f ca="1">IFERROR(VLOOKUP(P322,PCODE4:LATITUDE,2,FALSE),"")</f>
        <v/>
      </c>
      <c r="R322" s="99" t="str">
        <f ca="1">IFERROR(VLOOKUP(P322,PCODE4:LONGITUDE,3,FALSE),"")</f>
        <v/>
      </c>
      <c r="S322" s="100"/>
      <c r="T322" s="100"/>
      <c r="U322" s="100"/>
      <c r="V322" s="92" t="s">
        <v>41</v>
      </c>
      <c r="W322" s="99" t="str">
        <f>IFERROR(VLOOKUP(V322,ACTIVITIES:UNIT,2,FALSE)," ")</f>
        <v># de salles de classe et d'enfants</v>
      </c>
      <c r="X322" s="99"/>
      <c r="Y322" s="98"/>
      <c r="Z322" s="101">
        <v>40</v>
      </c>
      <c r="AA322" s="101">
        <v>40</v>
      </c>
      <c r="AB322" s="101">
        <v>20</v>
      </c>
      <c r="AC322" s="101">
        <v>20</v>
      </c>
      <c r="AD322" s="101"/>
      <c r="AE322" s="102"/>
      <c r="AF322" s="102" t="s">
        <v>1330</v>
      </c>
      <c r="AG322" s="107">
        <v>42077</v>
      </c>
      <c r="AH322" s="107">
        <v>42246</v>
      </c>
      <c r="AI322" s="101"/>
    </row>
  </sheetData>
  <sheetProtection sort="0" pivotTables="0"/>
  <mergeCells count="4">
    <mergeCell ref="AF1:AH1"/>
    <mergeCell ref="I1:U1"/>
    <mergeCell ref="Z1:AE1"/>
    <mergeCell ref="V1:Y1"/>
  </mergeCells>
  <phoneticPr fontId="51" type="noConversion"/>
  <dataValidations count="9">
    <dataValidation type="list" allowBlank="1" showInputMessage="1" showErrorMessage="1" sqref="C3:C322 F3:G322">
      <formula1>ORG_LIST</formula1>
    </dataValidation>
    <dataValidation type="list" allowBlank="1" showInputMessage="1" showErrorMessage="1" sqref="AF3:AF322">
      <formula1>STATUS</formula1>
    </dataValidation>
    <dataValidation type="list" allowBlank="1" showInputMessage="1" showErrorMessage="1" sqref="V3:V322">
      <formula1>ACTIVITIES</formula1>
    </dataValidation>
    <dataValidation type="list" allowBlank="1" showInputMessage="1" showErrorMessage="1" sqref="U3:U322">
      <formula1>TYP_ED</formula1>
    </dataValidation>
    <dataValidation type="list" allowBlank="1" showInputMessage="1" showErrorMessage="1" sqref="I3:I322">
      <formula1>Tbl1_Name1</formula1>
    </dataValidation>
    <dataValidation type="list" allowBlank="1" showInputMessage="1" showErrorMessage="1" sqref="T3:T322">
      <formula1>TYP_SCHOOL</formula1>
    </dataValidation>
    <dataValidation type="list" allowBlank="1" showInputMessage="1" showErrorMessage="1" sqref="K3:K322">
      <formula1>OFFSET(Tbl2_RegionPCODE,MATCH(J3,Tbl2_Pcode1,0),1,COUNTIF(Tbl2_Pcode1,J3),1)</formula1>
    </dataValidation>
    <dataValidation type="list" allowBlank="1" showInputMessage="1" showErrorMessage="1" sqref="M3:M322">
      <formula1>OFFSET(Tbl3_Admin2PCODE,MATCH(L3,Tbl3_Pcode2,0),1,COUNTIF(Tbl3_Pcode2,L3),1)</formula1>
    </dataValidation>
    <dataValidation type="list" allowBlank="1" showInputMessage="1" sqref="O3:O322">
      <formula1>OFFSET(Tbl4_Admin3PCODE,MATCH(N3,Tbl4_PCODE3,0),1,COUNTIF(Tbl4_PCODE3,N3),1)</formula1>
    </dataValidation>
  </dataValidations>
  <pageMargins left="0.75" right="0.75" top="1" bottom="1" header="0.5" footer="0.5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G122"/>
  <sheetViews>
    <sheetView showGridLines="0" zoomScale="90" zoomScaleNormal="90" zoomScalePageLayoutView="90" workbookViewId="0">
      <pane ySplit="1" topLeftCell="A2" activePane="bottomLeft" state="frozen"/>
      <selection pane="bottomLeft" activeCell="A13" sqref="A13:XFD13"/>
    </sheetView>
  </sheetViews>
  <sheetFormatPr baseColWidth="10" defaultColWidth="10.875" defaultRowHeight="15.75"/>
  <cols>
    <col min="1" max="1" width="2.375" style="15" customWidth="1"/>
    <col min="2" max="2" width="22.125" style="9" customWidth="1"/>
    <col min="3" max="3" width="2.125" style="16" customWidth="1"/>
    <col min="4" max="6" width="38.875" style="6" customWidth="1"/>
    <col min="7" max="7" width="2.625" style="15" customWidth="1"/>
    <col min="8" max="9" width="10.875" style="9" customWidth="1"/>
    <col min="10" max="16384" width="10.875" style="9"/>
  </cols>
  <sheetData>
    <row r="1" spans="1:7" ht="75" customHeight="1">
      <c r="B1" s="17" t="s">
        <v>62</v>
      </c>
      <c r="D1" s="17" t="s">
        <v>63</v>
      </c>
      <c r="E1" s="17" t="s">
        <v>64</v>
      </c>
      <c r="F1" s="17" t="s">
        <v>65</v>
      </c>
    </row>
    <row r="2" spans="1:7" s="2" customFormat="1" ht="12.75">
      <c r="A2" s="21"/>
      <c r="B2" s="2" t="s">
        <v>66</v>
      </c>
      <c r="C2" s="22"/>
      <c r="D2" s="3" t="s">
        <v>1226</v>
      </c>
      <c r="E2" s="3" t="s">
        <v>1227</v>
      </c>
      <c r="F2" s="3" t="s">
        <v>1166</v>
      </c>
      <c r="G2" s="21"/>
    </row>
    <row r="3" spans="1:7" s="2" customFormat="1" ht="12.75">
      <c r="A3" s="21"/>
      <c r="B3" s="2" t="s">
        <v>50</v>
      </c>
      <c r="C3" s="22"/>
      <c r="D3" s="3" t="s">
        <v>1228</v>
      </c>
      <c r="E3" s="3" t="s">
        <v>1229</v>
      </c>
      <c r="F3" s="3" t="s">
        <v>1169</v>
      </c>
      <c r="G3" s="21"/>
    </row>
    <row r="4" spans="1:7" s="2" customFormat="1" ht="12.75">
      <c r="A4" s="21"/>
      <c r="B4" s="80" t="s">
        <v>68</v>
      </c>
      <c r="C4" s="22"/>
      <c r="D4" s="3" t="s">
        <v>1173</v>
      </c>
      <c r="E4" s="3" t="s">
        <v>1174</v>
      </c>
      <c r="F4" s="3" t="s">
        <v>1169</v>
      </c>
      <c r="G4" s="21"/>
    </row>
    <row r="5" spans="1:7" s="2" customFormat="1" ht="12.75">
      <c r="A5" s="21"/>
      <c r="B5" s="2" t="s">
        <v>69</v>
      </c>
      <c r="C5" s="22"/>
      <c r="D5" s="105" t="s">
        <v>1230</v>
      </c>
      <c r="E5" s="36" t="s">
        <v>1231</v>
      </c>
      <c r="F5" s="2" t="s">
        <v>1169</v>
      </c>
      <c r="G5" s="21"/>
    </row>
    <row r="6" spans="1:7" s="2" customFormat="1" ht="12.75">
      <c r="A6" s="21"/>
      <c r="B6" s="2" t="s">
        <v>70</v>
      </c>
      <c r="C6" s="22"/>
      <c r="D6" s="103" t="s">
        <v>1232</v>
      </c>
      <c r="E6" s="103" t="s">
        <v>1233</v>
      </c>
      <c r="F6" s="103" t="s">
        <v>1169</v>
      </c>
      <c r="G6" s="21"/>
    </row>
    <row r="7" spans="1:7" s="2" customFormat="1" ht="12.75">
      <c r="A7" s="21"/>
      <c r="B7" s="2" t="s">
        <v>71</v>
      </c>
      <c r="C7" s="22"/>
      <c r="D7" s="3" t="s">
        <v>1170</v>
      </c>
      <c r="E7" s="3" t="s">
        <v>1158</v>
      </c>
      <c r="F7" s="3" t="s">
        <v>1169</v>
      </c>
      <c r="G7" s="21"/>
    </row>
    <row r="8" spans="1:7" s="2" customFormat="1" ht="12.75">
      <c r="A8" s="21"/>
      <c r="B8" s="2" t="s">
        <v>67</v>
      </c>
      <c r="C8" s="22"/>
      <c r="D8" s="3" t="s">
        <v>1234</v>
      </c>
      <c r="E8" s="3" t="s">
        <v>1235</v>
      </c>
      <c r="F8" s="3" t="s">
        <v>1169</v>
      </c>
      <c r="G8" s="21"/>
    </row>
    <row r="9" spans="1:7" s="2" customFormat="1" ht="12.75">
      <c r="A9" s="21"/>
      <c r="B9" s="85" t="s">
        <v>72</v>
      </c>
      <c r="C9" s="22"/>
      <c r="D9" s="64" t="s">
        <v>1164</v>
      </c>
      <c r="E9" s="64" t="s">
        <v>1165</v>
      </c>
      <c r="F9" s="3" t="s">
        <v>1166</v>
      </c>
      <c r="G9" s="21"/>
    </row>
    <row r="10" spans="1:7" s="2" customFormat="1" ht="12.75">
      <c r="A10" s="21"/>
      <c r="B10" s="80" t="s">
        <v>73</v>
      </c>
      <c r="C10" s="22"/>
      <c r="D10" s="103" t="s">
        <v>1193</v>
      </c>
      <c r="E10" s="103" t="s">
        <v>1194</v>
      </c>
      <c r="F10" s="103" t="s">
        <v>1183</v>
      </c>
      <c r="G10" s="21"/>
    </row>
    <row r="11" spans="1:7" s="2" customFormat="1" ht="12.75">
      <c r="A11" s="21"/>
      <c r="B11" s="2" t="s">
        <v>74</v>
      </c>
      <c r="C11" s="22"/>
      <c r="D11" s="6" t="s">
        <v>1236</v>
      </c>
      <c r="E11" s="6" t="s">
        <v>1237</v>
      </c>
      <c r="F11" s="6" t="s">
        <v>1238</v>
      </c>
      <c r="G11" s="21"/>
    </row>
    <row r="12" spans="1:7" s="2" customFormat="1" ht="12.75">
      <c r="A12" s="21"/>
      <c r="B12" s="2" t="s">
        <v>75</v>
      </c>
      <c r="C12" s="22"/>
      <c r="D12" s="3" t="s">
        <v>1239</v>
      </c>
      <c r="E12" s="3" t="s">
        <v>1240</v>
      </c>
      <c r="F12" s="2" t="s">
        <v>1169</v>
      </c>
      <c r="G12" s="21"/>
    </row>
    <row r="13" spans="1:7" s="2" customFormat="1" ht="12.75">
      <c r="A13" s="21"/>
      <c r="C13" s="22"/>
      <c r="D13" s="103" t="s">
        <v>1171</v>
      </c>
      <c r="E13" s="103" t="s">
        <v>1172</v>
      </c>
      <c r="F13" s="103" t="s">
        <v>1169</v>
      </c>
      <c r="G13" s="21"/>
    </row>
    <row r="14" spans="1:7" s="2" customFormat="1" ht="12.75">
      <c r="A14" s="21"/>
      <c r="C14" s="22"/>
      <c r="D14" s="3" t="s">
        <v>1167</v>
      </c>
      <c r="E14" s="3" t="s">
        <v>1168</v>
      </c>
      <c r="F14" s="3" t="s">
        <v>1169</v>
      </c>
      <c r="G14" s="21"/>
    </row>
    <row r="15" spans="1:7" s="2" customFormat="1" ht="12.75">
      <c r="A15" s="21"/>
      <c r="C15" s="22"/>
      <c r="D15" s="103" t="s">
        <v>1175</v>
      </c>
      <c r="E15" s="103" t="s">
        <v>1176</v>
      </c>
      <c r="F15" s="103" t="s">
        <v>1169</v>
      </c>
      <c r="G15" s="21"/>
    </row>
    <row r="16" spans="1:7" s="2" customFormat="1" ht="12.75">
      <c r="A16" s="21"/>
      <c r="C16" s="22"/>
      <c r="D16" s="103" t="s">
        <v>1159</v>
      </c>
      <c r="E16" s="103" t="s">
        <v>1159</v>
      </c>
      <c r="F16" s="103" t="s">
        <v>1166</v>
      </c>
      <c r="G16" s="21"/>
    </row>
    <row r="17" spans="1:7" s="2" customFormat="1" ht="12.75">
      <c r="A17" s="21"/>
      <c r="C17" s="22"/>
      <c r="D17" s="104" t="s">
        <v>1241</v>
      </c>
      <c r="E17" s="104" t="s">
        <v>1242</v>
      </c>
      <c r="F17" s="104" t="s">
        <v>1183</v>
      </c>
      <c r="G17" s="21"/>
    </row>
    <row r="18" spans="1:7" s="2" customFormat="1" ht="12.75">
      <c r="A18" s="21"/>
      <c r="C18" s="22"/>
      <c r="D18" s="104" t="s">
        <v>1243</v>
      </c>
      <c r="E18" s="104" t="s">
        <v>1244</v>
      </c>
      <c r="F18" s="104" t="s">
        <v>1166</v>
      </c>
      <c r="G18" s="21"/>
    </row>
    <row r="19" spans="1:7" s="2" customFormat="1" ht="12.75">
      <c r="A19" s="21"/>
      <c r="C19" s="22"/>
      <c r="D19" s="104" t="s">
        <v>1210</v>
      </c>
      <c r="E19" s="104" t="s">
        <v>1211</v>
      </c>
      <c r="F19" s="104" t="s">
        <v>1209</v>
      </c>
      <c r="G19" s="21"/>
    </row>
    <row r="20" spans="1:7" s="2" customFormat="1" ht="12.75">
      <c r="A20" s="21"/>
      <c r="C20" s="22"/>
      <c r="D20" s="103" t="s">
        <v>1245</v>
      </c>
      <c r="E20" s="103" t="s">
        <v>1246</v>
      </c>
      <c r="F20" s="103" t="s">
        <v>1247</v>
      </c>
      <c r="G20" s="21"/>
    </row>
    <row r="21" spans="1:7" s="2" customFormat="1" ht="12.75">
      <c r="A21" s="21"/>
      <c r="C21" s="22"/>
      <c r="D21" s="103" t="s">
        <v>1248</v>
      </c>
      <c r="E21" s="103" t="s">
        <v>1249</v>
      </c>
      <c r="F21" s="103" t="s">
        <v>1250</v>
      </c>
      <c r="G21" s="21"/>
    </row>
    <row r="22" spans="1:7" s="2" customFormat="1" ht="12.75">
      <c r="A22" s="21"/>
      <c r="C22" s="22"/>
      <c r="D22" s="103" t="s">
        <v>1251</v>
      </c>
      <c r="E22" s="103" t="s">
        <v>1252</v>
      </c>
      <c r="F22" s="103" t="s">
        <v>1166</v>
      </c>
      <c r="G22" s="21"/>
    </row>
    <row r="23" spans="1:7" s="2" customFormat="1" ht="12.75">
      <c r="A23" s="21"/>
      <c r="C23" s="22"/>
      <c r="D23" s="103" t="s">
        <v>1253</v>
      </c>
      <c r="E23" s="103" t="s">
        <v>1253</v>
      </c>
      <c r="F23" s="103" t="s">
        <v>1169</v>
      </c>
      <c r="G23" s="21"/>
    </row>
    <row r="24" spans="1:7" s="2" customFormat="1" ht="12.75">
      <c r="A24" s="21"/>
      <c r="C24" s="22"/>
      <c r="D24" s="103" t="s">
        <v>1254</v>
      </c>
      <c r="E24" s="103" t="s">
        <v>1255</v>
      </c>
      <c r="F24" s="103" t="s">
        <v>1169</v>
      </c>
      <c r="G24" s="21"/>
    </row>
    <row r="25" spans="1:7" s="2" customFormat="1" ht="12.75">
      <c r="A25" s="21"/>
      <c r="C25" s="22"/>
      <c r="D25" s="103" t="s">
        <v>1179</v>
      </c>
      <c r="E25" s="103" t="s">
        <v>1180</v>
      </c>
      <c r="F25" s="103" t="s">
        <v>1169</v>
      </c>
      <c r="G25" s="21"/>
    </row>
    <row r="26" spans="1:7" s="2" customFormat="1" ht="12.75">
      <c r="A26" s="21"/>
      <c r="C26" s="22"/>
      <c r="D26" s="103" t="s">
        <v>1256</v>
      </c>
      <c r="E26" s="103" t="s">
        <v>1256</v>
      </c>
      <c r="F26" s="103" t="s">
        <v>1247</v>
      </c>
      <c r="G26" s="21"/>
    </row>
    <row r="27" spans="1:7" s="2" customFormat="1" ht="12.75">
      <c r="A27" s="21"/>
      <c r="C27" s="22"/>
      <c r="D27" s="103" t="s">
        <v>1257</v>
      </c>
      <c r="E27" s="103" t="s">
        <v>1258</v>
      </c>
      <c r="F27" s="103" t="s">
        <v>1169</v>
      </c>
      <c r="G27" s="21"/>
    </row>
    <row r="28" spans="1:7" s="2" customFormat="1" ht="12.75">
      <c r="A28" s="21"/>
      <c r="C28" s="22"/>
      <c r="D28" s="103" t="s">
        <v>1259</v>
      </c>
      <c r="E28" s="103" t="s">
        <v>1260</v>
      </c>
      <c r="F28" s="103" t="s">
        <v>1166</v>
      </c>
      <c r="G28" s="21"/>
    </row>
    <row r="29" spans="1:7" s="2" customFormat="1" ht="12.75">
      <c r="A29" s="21"/>
      <c r="C29" s="22"/>
      <c r="D29" s="103" t="s">
        <v>1261</v>
      </c>
      <c r="E29" s="103" t="s">
        <v>1262</v>
      </c>
      <c r="F29" s="103" t="s">
        <v>1169</v>
      </c>
      <c r="G29" s="21"/>
    </row>
    <row r="30" spans="1:7" s="2" customFormat="1" ht="12.75">
      <c r="A30" s="21"/>
      <c r="C30" s="22"/>
      <c r="D30" s="103" t="s">
        <v>1263</v>
      </c>
      <c r="E30" s="103" t="s">
        <v>1264</v>
      </c>
      <c r="F30" s="103" t="s">
        <v>1169</v>
      </c>
      <c r="G30" s="21"/>
    </row>
    <row r="31" spans="1:7" s="2" customFormat="1" ht="12.75">
      <c r="A31" s="21"/>
      <c r="C31" s="22"/>
      <c r="D31" s="3" t="s">
        <v>1177</v>
      </c>
      <c r="E31" s="3" t="s">
        <v>1178</v>
      </c>
      <c r="F31" s="3" t="s">
        <v>1169</v>
      </c>
      <c r="G31" s="21"/>
    </row>
    <row r="32" spans="1:7" s="2" customFormat="1" ht="12.75">
      <c r="A32" s="21"/>
      <c r="C32" s="22"/>
      <c r="D32" s="103" t="s">
        <v>1265</v>
      </c>
      <c r="E32" s="103" t="s">
        <v>1266</v>
      </c>
      <c r="F32" s="103" t="s">
        <v>1166</v>
      </c>
      <c r="G32" s="21"/>
    </row>
    <row r="33" spans="1:7" s="2" customFormat="1" ht="12.75">
      <c r="A33" s="21"/>
      <c r="C33" s="22"/>
      <c r="D33" s="103" t="s">
        <v>1267</v>
      </c>
      <c r="E33" s="103" t="s">
        <v>1268</v>
      </c>
      <c r="F33" s="103" t="s">
        <v>1192</v>
      </c>
      <c r="G33" s="21"/>
    </row>
    <row r="34" spans="1:7" s="2" customFormat="1" ht="12.75">
      <c r="A34" s="21"/>
      <c r="C34" s="22"/>
      <c r="D34" s="103" t="s">
        <v>1189</v>
      </c>
      <c r="E34" s="103" t="s">
        <v>1190</v>
      </c>
      <c r="F34" s="103" t="s">
        <v>1169</v>
      </c>
      <c r="G34" s="21"/>
    </row>
    <row r="35" spans="1:7" s="2" customFormat="1" ht="12.75">
      <c r="A35" s="21"/>
      <c r="C35" s="22"/>
      <c r="D35" s="103" t="s">
        <v>1269</v>
      </c>
      <c r="E35" s="103" t="s">
        <v>1270</v>
      </c>
      <c r="F35" s="103" t="s">
        <v>1250</v>
      </c>
      <c r="G35" s="21"/>
    </row>
    <row r="36" spans="1:7" s="2" customFormat="1" ht="12.75">
      <c r="A36" s="21"/>
      <c r="C36" s="22"/>
      <c r="D36" s="103" t="s">
        <v>1184</v>
      </c>
      <c r="E36" s="103" t="s">
        <v>1185</v>
      </c>
      <c r="F36" s="103" t="s">
        <v>1186</v>
      </c>
      <c r="G36" s="21"/>
    </row>
    <row r="37" spans="1:7" s="2" customFormat="1" ht="12.75">
      <c r="A37" s="21"/>
      <c r="C37" s="22"/>
      <c r="D37" s="103" t="s">
        <v>1187</v>
      </c>
      <c r="E37" s="103" t="s">
        <v>1188</v>
      </c>
      <c r="F37" s="103" t="s">
        <v>1183</v>
      </c>
      <c r="G37" s="21"/>
    </row>
    <row r="38" spans="1:7" s="2" customFormat="1" ht="12.75">
      <c r="A38" s="21"/>
      <c r="C38" s="22"/>
      <c r="D38" s="103" t="s">
        <v>1271</v>
      </c>
      <c r="E38" s="103" t="s">
        <v>1159</v>
      </c>
      <c r="F38" s="103" t="s">
        <v>1166</v>
      </c>
      <c r="G38" s="21"/>
    </row>
    <row r="39" spans="1:7" s="2" customFormat="1" ht="12.75">
      <c r="A39" s="21"/>
      <c r="C39" s="22"/>
      <c r="D39" s="103" t="s">
        <v>1272</v>
      </c>
      <c r="E39" s="103" t="s">
        <v>1273</v>
      </c>
      <c r="F39" s="103" t="s">
        <v>1209</v>
      </c>
      <c r="G39" s="21"/>
    </row>
    <row r="40" spans="1:7" s="2" customFormat="1" ht="12.75">
      <c r="A40" s="21"/>
      <c r="C40" s="22"/>
      <c r="D40" s="103" t="s">
        <v>1274</v>
      </c>
      <c r="E40" s="103" t="s">
        <v>5</v>
      </c>
      <c r="F40" s="103" t="s">
        <v>1209</v>
      </c>
      <c r="G40" s="21"/>
    </row>
    <row r="41" spans="1:7" s="2" customFormat="1" ht="12.75">
      <c r="A41" s="21"/>
      <c r="C41" s="22"/>
      <c r="D41" s="104" t="s">
        <v>1275</v>
      </c>
      <c r="E41" s="104" t="s">
        <v>1276</v>
      </c>
      <c r="F41" s="104" t="s">
        <v>1183</v>
      </c>
      <c r="G41" s="21"/>
    </row>
    <row r="42" spans="1:7" s="2" customFormat="1" ht="12.75">
      <c r="A42" s="21"/>
      <c r="C42" s="22"/>
      <c r="D42" s="103" t="s">
        <v>1277</v>
      </c>
      <c r="E42" s="103" t="s">
        <v>1195</v>
      </c>
      <c r="F42" s="103" t="s">
        <v>1169</v>
      </c>
      <c r="G42" s="21"/>
    </row>
    <row r="43" spans="1:7" s="2" customFormat="1" ht="12.75">
      <c r="A43" s="21"/>
      <c r="C43" s="22"/>
      <c r="D43" s="103" t="s">
        <v>1196</v>
      </c>
      <c r="E43" s="103" t="s">
        <v>1197</v>
      </c>
      <c r="F43" s="103" t="s">
        <v>1166</v>
      </c>
      <c r="G43" s="21"/>
    </row>
    <row r="44" spans="1:7" s="2" customFormat="1" ht="12.75">
      <c r="A44" s="21"/>
      <c r="C44" s="22"/>
      <c r="D44" s="103" t="s">
        <v>1278</v>
      </c>
      <c r="E44" s="103" t="s">
        <v>1217</v>
      </c>
      <c r="F44" s="103" t="s">
        <v>1209</v>
      </c>
      <c r="G44" s="21"/>
    </row>
    <row r="45" spans="1:7" s="2" customFormat="1" ht="12.75">
      <c r="A45" s="21"/>
      <c r="C45" s="22"/>
      <c r="D45" s="103" t="s">
        <v>1198</v>
      </c>
      <c r="E45" s="103" t="s">
        <v>1199</v>
      </c>
      <c r="F45" s="103" t="s">
        <v>1169</v>
      </c>
      <c r="G45" s="21"/>
    </row>
    <row r="46" spans="1:7" s="2" customFormat="1" ht="12.75">
      <c r="A46" s="21"/>
      <c r="C46" s="22"/>
      <c r="D46" s="103" t="s">
        <v>1279</v>
      </c>
      <c r="E46" s="103" t="s">
        <v>1280</v>
      </c>
      <c r="F46" s="103" t="s">
        <v>1169</v>
      </c>
      <c r="G46" s="21"/>
    </row>
    <row r="47" spans="1:7" s="2" customFormat="1" ht="12.75">
      <c r="A47" s="21"/>
      <c r="C47" s="22"/>
      <c r="D47" s="103" t="s">
        <v>1281</v>
      </c>
      <c r="E47" s="103" t="s">
        <v>1282</v>
      </c>
      <c r="F47" s="103" t="s">
        <v>1166</v>
      </c>
      <c r="G47" s="21"/>
    </row>
    <row r="48" spans="1:7" s="2" customFormat="1" ht="12.75">
      <c r="A48" s="21"/>
      <c r="C48" s="22"/>
      <c r="D48" s="103" t="s">
        <v>1200</v>
      </c>
      <c r="E48" s="103" t="s">
        <v>1201</v>
      </c>
      <c r="F48" s="103" t="s">
        <v>1169</v>
      </c>
      <c r="G48" s="21"/>
    </row>
    <row r="49" spans="1:7" s="2" customFormat="1" ht="12.75">
      <c r="A49" s="21"/>
      <c r="C49" s="22"/>
      <c r="D49" s="103" t="s">
        <v>1202</v>
      </c>
      <c r="E49" s="103" t="s">
        <v>1203</v>
      </c>
      <c r="F49" s="103" t="s">
        <v>1186</v>
      </c>
      <c r="G49" s="21"/>
    </row>
    <row r="50" spans="1:7" s="2" customFormat="1" ht="12.75">
      <c r="A50" s="21"/>
      <c r="C50" s="22"/>
      <c r="D50" s="103" t="s">
        <v>1283</v>
      </c>
      <c r="E50" s="103" t="s">
        <v>1284</v>
      </c>
      <c r="F50" s="103" t="s">
        <v>1186</v>
      </c>
      <c r="G50" s="21"/>
    </row>
    <row r="51" spans="1:7" s="2" customFormat="1" ht="12.75">
      <c r="A51" s="21"/>
      <c r="C51" s="22"/>
      <c r="D51" s="103" t="s">
        <v>1285</v>
      </c>
      <c r="E51" s="103" t="s">
        <v>1286</v>
      </c>
      <c r="F51" s="103" t="s">
        <v>1169</v>
      </c>
      <c r="G51" s="21"/>
    </row>
    <row r="52" spans="1:7" s="2" customFormat="1" ht="12.75">
      <c r="A52" s="21"/>
      <c r="C52" s="22"/>
      <c r="D52" s="103" t="s">
        <v>1204</v>
      </c>
      <c r="E52" s="103" t="s">
        <v>1205</v>
      </c>
      <c r="F52" s="103" t="s">
        <v>1169</v>
      </c>
      <c r="G52" s="21"/>
    </row>
    <row r="53" spans="1:7" s="2" customFormat="1" ht="12.75">
      <c r="A53" s="21"/>
      <c r="C53" s="22"/>
      <c r="D53" s="103" t="s">
        <v>1206</v>
      </c>
      <c r="E53" s="103" t="s">
        <v>1206</v>
      </c>
      <c r="F53" s="103" t="s">
        <v>1169</v>
      </c>
      <c r="G53" s="21"/>
    </row>
    <row r="54" spans="1:7" s="2" customFormat="1" ht="12.75">
      <c r="A54" s="21"/>
      <c r="C54" s="22"/>
      <c r="D54" s="103" t="s">
        <v>1191</v>
      </c>
      <c r="E54" s="103" t="s">
        <v>1160</v>
      </c>
      <c r="F54" s="103" t="s">
        <v>1192</v>
      </c>
      <c r="G54" s="21"/>
    </row>
    <row r="55" spans="1:7" s="2" customFormat="1" ht="12.75">
      <c r="A55" s="21"/>
      <c r="C55" s="22"/>
      <c r="D55" s="103" t="s">
        <v>1287</v>
      </c>
      <c r="E55" s="103" t="s">
        <v>1160</v>
      </c>
      <c r="F55" s="103" t="s">
        <v>1192</v>
      </c>
      <c r="G55" s="21"/>
    </row>
    <row r="56" spans="1:7" s="2" customFormat="1" ht="12.75">
      <c r="A56" s="21"/>
      <c r="C56" s="22"/>
      <c r="D56" s="104" t="s">
        <v>1288</v>
      </c>
      <c r="E56" s="104" t="s">
        <v>1289</v>
      </c>
      <c r="F56" s="104" t="s">
        <v>1238</v>
      </c>
      <c r="G56" s="21"/>
    </row>
    <row r="57" spans="1:7" s="2" customFormat="1" ht="12.75">
      <c r="A57" s="21"/>
      <c r="C57" s="22"/>
      <c r="D57" s="103" t="s">
        <v>1225</v>
      </c>
      <c r="E57" s="103" t="s">
        <v>76</v>
      </c>
      <c r="F57" s="103" t="s">
        <v>1166</v>
      </c>
      <c r="G57" s="21"/>
    </row>
    <row r="58" spans="1:7" s="2" customFormat="1" ht="12.75">
      <c r="A58" s="21"/>
      <c r="C58" s="22"/>
      <c r="D58" s="103" t="s">
        <v>1290</v>
      </c>
      <c r="E58" s="103" t="s">
        <v>1291</v>
      </c>
      <c r="F58" s="103"/>
      <c r="G58" s="21"/>
    </row>
    <row r="59" spans="1:7" s="2" customFormat="1" ht="12.75">
      <c r="A59" s="21"/>
      <c r="C59" s="22"/>
      <c r="D59" s="104" t="s">
        <v>1207</v>
      </c>
      <c r="E59" s="104" t="s">
        <v>1208</v>
      </c>
      <c r="F59" s="104" t="s">
        <v>1209</v>
      </c>
      <c r="G59" s="21"/>
    </row>
    <row r="60" spans="1:7" s="2" customFormat="1" ht="12.75">
      <c r="A60" s="21"/>
      <c r="C60" s="22"/>
      <c r="D60" s="104" t="s">
        <v>1292</v>
      </c>
      <c r="E60" s="104" t="s">
        <v>1216</v>
      </c>
      <c r="F60" s="104" t="s">
        <v>1209</v>
      </c>
      <c r="G60" s="21"/>
    </row>
    <row r="61" spans="1:7" s="2" customFormat="1" ht="12.75">
      <c r="A61" s="21"/>
      <c r="C61" s="22"/>
      <c r="D61" s="103" t="s">
        <v>1293</v>
      </c>
      <c r="E61" s="103" t="s">
        <v>1294</v>
      </c>
      <c r="F61" s="103" t="s">
        <v>1209</v>
      </c>
      <c r="G61" s="21"/>
    </row>
    <row r="62" spans="1:7" s="2" customFormat="1" ht="12.75">
      <c r="A62" s="21"/>
      <c r="C62" s="22"/>
      <c r="D62" s="103" t="s">
        <v>1295</v>
      </c>
      <c r="E62" s="103" t="s">
        <v>1296</v>
      </c>
      <c r="F62" s="103" t="s">
        <v>1166</v>
      </c>
      <c r="G62" s="21"/>
    </row>
    <row r="63" spans="1:7" s="2" customFormat="1" ht="12.75">
      <c r="A63" s="21"/>
      <c r="C63" s="22"/>
      <c r="D63" s="103" t="s">
        <v>1212</v>
      </c>
      <c r="E63" s="103" t="s">
        <v>1213</v>
      </c>
      <c r="F63" s="103" t="s">
        <v>1209</v>
      </c>
      <c r="G63" s="21"/>
    </row>
    <row r="64" spans="1:7" s="2" customFormat="1" ht="12.75">
      <c r="A64" s="21"/>
      <c r="C64" s="22"/>
      <c r="D64" s="103" t="s">
        <v>1297</v>
      </c>
      <c r="E64" s="103" t="s">
        <v>1298</v>
      </c>
      <c r="F64" s="103" t="s">
        <v>1169</v>
      </c>
      <c r="G64" s="21"/>
    </row>
    <row r="65" spans="1:7" s="2" customFormat="1" ht="12.75">
      <c r="A65" s="21"/>
      <c r="C65" s="22"/>
      <c r="D65" s="103" t="s">
        <v>1214</v>
      </c>
      <c r="E65" s="103" t="s">
        <v>1215</v>
      </c>
      <c r="F65" s="103" t="s">
        <v>1169</v>
      </c>
      <c r="G65" s="21"/>
    </row>
    <row r="66" spans="1:7" s="2" customFormat="1" ht="12.75">
      <c r="A66" s="21"/>
      <c r="C66" s="22"/>
      <c r="D66" s="103" t="s">
        <v>1299</v>
      </c>
      <c r="E66" s="103" t="s">
        <v>1300</v>
      </c>
      <c r="F66" s="103" t="s">
        <v>1169</v>
      </c>
      <c r="G66" s="21"/>
    </row>
    <row r="67" spans="1:7" s="2" customFormat="1" ht="12.75">
      <c r="A67" s="21"/>
      <c r="C67" s="22"/>
      <c r="D67" s="103" t="s">
        <v>1301</v>
      </c>
      <c r="E67" s="103" t="s">
        <v>1302</v>
      </c>
      <c r="F67" s="103" t="s">
        <v>1166</v>
      </c>
      <c r="G67" s="21"/>
    </row>
    <row r="68" spans="1:7" s="2" customFormat="1" ht="12.75">
      <c r="A68" s="21"/>
      <c r="C68" s="22"/>
      <c r="D68" s="104" t="s">
        <v>1303</v>
      </c>
      <c r="E68" s="104" t="s">
        <v>1304</v>
      </c>
      <c r="F68" s="104" t="s">
        <v>1166</v>
      </c>
      <c r="G68" s="21"/>
    </row>
    <row r="69" spans="1:7" s="2" customFormat="1" ht="12.75">
      <c r="A69" s="21"/>
      <c r="C69" s="22"/>
      <c r="D69" s="103" t="s">
        <v>2</v>
      </c>
      <c r="E69" s="103" t="s">
        <v>1161</v>
      </c>
      <c r="F69" s="103" t="s">
        <v>1166</v>
      </c>
      <c r="G69" s="21"/>
    </row>
    <row r="70" spans="1:7" s="2" customFormat="1" ht="12.75">
      <c r="A70" s="21"/>
      <c r="C70" s="22"/>
      <c r="D70" s="103" t="s">
        <v>1305</v>
      </c>
      <c r="E70" s="103" t="s">
        <v>1306</v>
      </c>
      <c r="F70" s="103" t="s">
        <v>1166</v>
      </c>
      <c r="G70" s="21"/>
    </row>
    <row r="71" spans="1:7" s="2" customFormat="1" ht="12.75">
      <c r="A71" s="21"/>
      <c r="C71" s="22"/>
      <c r="D71" s="103" t="s">
        <v>1307</v>
      </c>
      <c r="E71" s="103" t="s">
        <v>1308</v>
      </c>
      <c r="F71" s="103" t="s">
        <v>1169</v>
      </c>
      <c r="G71" s="21"/>
    </row>
    <row r="72" spans="1:7" s="2" customFormat="1" ht="12.75">
      <c r="A72" s="21"/>
      <c r="C72" s="22"/>
      <c r="D72" s="103" t="s">
        <v>1309</v>
      </c>
      <c r="E72" s="103" t="s">
        <v>1310</v>
      </c>
      <c r="F72" s="103" t="s">
        <v>1166</v>
      </c>
      <c r="G72" s="21"/>
    </row>
    <row r="73" spans="1:7" s="2" customFormat="1" ht="12.75">
      <c r="A73" s="21"/>
      <c r="C73" s="22"/>
      <c r="D73" s="103" t="s">
        <v>1311</v>
      </c>
      <c r="E73" s="103" t="s">
        <v>1312</v>
      </c>
      <c r="F73" s="103" t="s">
        <v>1169</v>
      </c>
      <c r="G73" s="21"/>
    </row>
    <row r="74" spans="1:7" s="2" customFormat="1" ht="12.75">
      <c r="A74" s="21"/>
      <c r="C74" s="22"/>
      <c r="D74" s="103" t="s">
        <v>1313</v>
      </c>
      <c r="E74" s="103" t="s">
        <v>1314</v>
      </c>
      <c r="F74" s="103" t="s">
        <v>1166</v>
      </c>
      <c r="G74" s="21"/>
    </row>
    <row r="75" spans="1:7" s="2" customFormat="1" ht="12.75">
      <c r="A75" s="21"/>
      <c r="C75" s="22"/>
      <c r="D75" s="103" t="s">
        <v>1218</v>
      </c>
      <c r="E75" s="103" t="s">
        <v>1219</v>
      </c>
      <c r="F75" s="103" t="s">
        <v>1183</v>
      </c>
      <c r="G75" s="21"/>
    </row>
    <row r="76" spans="1:7" s="2" customFormat="1" ht="12.75">
      <c r="A76" s="21"/>
      <c r="C76" s="22"/>
      <c r="D76" s="104" t="s">
        <v>1315</v>
      </c>
      <c r="E76" s="104" t="s">
        <v>1316</v>
      </c>
      <c r="F76" s="104"/>
      <c r="G76" s="21"/>
    </row>
    <row r="77" spans="1:7" s="2" customFormat="1" ht="12.75">
      <c r="A77" s="21"/>
      <c r="C77" s="22"/>
      <c r="D77" s="103" t="s">
        <v>1181</v>
      </c>
      <c r="E77" s="103" t="s">
        <v>1182</v>
      </c>
      <c r="F77" s="103" t="s">
        <v>1183</v>
      </c>
      <c r="G77" s="21"/>
    </row>
    <row r="78" spans="1:7" s="2" customFormat="1" ht="12.75">
      <c r="A78" s="21"/>
      <c r="C78" s="22"/>
      <c r="D78" s="103" t="s">
        <v>1317</v>
      </c>
      <c r="E78" s="103" t="s">
        <v>1318</v>
      </c>
      <c r="F78" s="103" t="s">
        <v>1183</v>
      </c>
      <c r="G78" s="21"/>
    </row>
    <row r="79" spans="1:7" s="2" customFormat="1" ht="12.75">
      <c r="A79" s="21"/>
      <c r="C79" s="22"/>
      <c r="D79" s="103" t="s">
        <v>1216</v>
      </c>
      <c r="E79" s="103" t="s">
        <v>1216</v>
      </c>
      <c r="F79" s="103" t="s">
        <v>1209</v>
      </c>
      <c r="G79" s="21"/>
    </row>
    <row r="80" spans="1:7" s="2" customFormat="1" ht="12.75">
      <c r="A80" s="21"/>
      <c r="C80" s="22"/>
      <c r="D80" s="103" t="s">
        <v>5</v>
      </c>
      <c r="E80" s="103" t="s">
        <v>5</v>
      </c>
      <c r="F80" s="103" t="s">
        <v>1209</v>
      </c>
      <c r="G80" s="21"/>
    </row>
    <row r="81" spans="1:7" s="2" customFormat="1" ht="12.75">
      <c r="A81" s="21"/>
      <c r="C81" s="22"/>
      <c r="D81" s="103" t="s">
        <v>1217</v>
      </c>
      <c r="E81" s="103" t="s">
        <v>1217</v>
      </c>
      <c r="F81" s="103" t="s">
        <v>1209</v>
      </c>
      <c r="G81" s="21"/>
    </row>
    <row r="82" spans="1:7" s="2" customFormat="1" ht="12.75">
      <c r="A82" s="21"/>
      <c r="C82" s="22"/>
      <c r="D82" s="103" t="s">
        <v>1319</v>
      </c>
      <c r="E82" s="103" t="s">
        <v>1320</v>
      </c>
      <c r="F82" s="103" t="s">
        <v>1186</v>
      </c>
      <c r="G82" s="21"/>
    </row>
    <row r="83" spans="1:7" s="2" customFormat="1" ht="12.75">
      <c r="A83" s="21"/>
      <c r="C83" s="22"/>
      <c r="D83" s="103" t="s">
        <v>1220</v>
      </c>
      <c r="E83" s="103" t="s">
        <v>1221</v>
      </c>
      <c r="F83" s="103" t="s">
        <v>1166</v>
      </c>
      <c r="G83" s="21"/>
    </row>
    <row r="84" spans="1:7" s="2" customFormat="1" ht="12.75">
      <c r="A84" s="21"/>
      <c r="C84" s="22"/>
      <c r="D84" s="103" t="s">
        <v>1321</v>
      </c>
      <c r="E84" s="103" t="s">
        <v>1322</v>
      </c>
      <c r="F84" s="103" t="s">
        <v>1166</v>
      </c>
      <c r="G84" s="21"/>
    </row>
    <row r="85" spans="1:7" s="2" customFormat="1" ht="12.75">
      <c r="A85" s="21"/>
      <c r="C85" s="22"/>
      <c r="D85" s="103" t="s">
        <v>1222</v>
      </c>
      <c r="E85" s="103" t="s">
        <v>1223</v>
      </c>
      <c r="F85" s="103" t="s">
        <v>1166</v>
      </c>
      <c r="G85" s="21"/>
    </row>
    <row r="86" spans="1:7" s="2" customFormat="1" ht="12.75">
      <c r="A86" s="21"/>
      <c r="C86" s="22"/>
      <c r="D86" s="103" t="s">
        <v>1224</v>
      </c>
      <c r="E86" s="103" t="s">
        <v>77</v>
      </c>
      <c r="F86" s="103" t="s">
        <v>1166</v>
      </c>
      <c r="G86" s="21"/>
    </row>
    <row r="87" spans="1:7" s="2" customFormat="1" ht="12.75">
      <c r="A87" s="21"/>
      <c r="C87" s="22"/>
      <c r="D87" s="103" t="s">
        <v>1</v>
      </c>
      <c r="E87" s="103" t="s">
        <v>1324</v>
      </c>
      <c r="F87" s="103" t="s">
        <v>1166</v>
      </c>
      <c r="G87" s="21"/>
    </row>
    <row r="88" spans="1:7" s="2" customFormat="1" ht="12.75">
      <c r="A88" s="21"/>
      <c r="C88" s="22"/>
      <c r="D88" s="3"/>
      <c r="E88" s="3"/>
      <c r="F88" s="3"/>
      <c r="G88" s="21"/>
    </row>
    <row r="89" spans="1:7" s="2" customFormat="1" ht="12.75">
      <c r="A89" s="21"/>
      <c r="C89" s="22"/>
      <c r="D89" s="3"/>
      <c r="E89" s="3"/>
      <c r="F89" s="3"/>
      <c r="G89" s="21"/>
    </row>
    <row r="90" spans="1:7" s="2" customFormat="1" ht="12.75">
      <c r="A90" s="21"/>
      <c r="C90" s="22"/>
      <c r="D90" s="3"/>
      <c r="E90" s="3"/>
      <c r="F90" s="3"/>
      <c r="G90" s="21"/>
    </row>
    <row r="91" spans="1:7" s="2" customFormat="1" ht="12.75">
      <c r="A91" s="21"/>
      <c r="C91" s="22"/>
      <c r="D91" s="3"/>
      <c r="E91" s="3"/>
      <c r="F91" s="3"/>
      <c r="G91" s="21"/>
    </row>
    <row r="92" spans="1:7" s="2" customFormat="1" ht="12.75">
      <c r="A92" s="21"/>
      <c r="C92" s="22"/>
      <c r="D92" s="3"/>
      <c r="E92" s="3"/>
      <c r="F92" s="3"/>
      <c r="G92" s="21"/>
    </row>
    <row r="93" spans="1:7" s="2" customFormat="1" ht="12.75">
      <c r="A93" s="21"/>
      <c r="C93" s="22"/>
      <c r="D93" s="3"/>
      <c r="E93" s="3"/>
      <c r="F93" s="3"/>
      <c r="G93" s="21"/>
    </row>
    <row r="94" spans="1:7" s="2" customFormat="1" ht="12.75">
      <c r="A94" s="21"/>
      <c r="C94" s="22"/>
      <c r="D94" s="3"/>
      <c r="E94" s="3"/>
      <c r="F94" s="3"/>
      <c r="G94" s="21"/>
    </row>
    <row r="95" spans="1:7" s="2" customFormat="1" ht="12.75">
      <c r="A95" s="21"/>
      <c r="C95" s="22"/>
      <c r="D95" s="3"/>
      <c r="E95" s="3"/>
      <c r="F95" s="3"/>
      <c r="G95" s="21"/>
    </row>
    <row r="96" spans="1:7" s="2" customFormat="1" ht="12.75">
      <c r="A96" s="21"/>
      <c r="C96" s="22"/>
      <c r="D96" s="3"/>
      <c r="E96" s="3"/>
      <c r="F96" s="3"/>
      <c r="G96" s="21"/>
    </row>
    <row r="97" spans="1:7" s="2" customFormat="1" ht="12.75">
      <c r="A97" s="21"/>
      <c r="C97" s="22"/>
      <c r="D97" s="3"/>
      <c r="E97" s="3"/>
      <c r="F97" s="3"/>
      <c r="G97" s="21"/>
    </row>
    <row r="98" spans="1:7" s="2" customFormat="1" ht="12.75">
      <c r="A98" s="21"/>
      <c r="C98" s="22"/>
      <c r="D98" s="3"/>
      <c r="E98" s="3"/>
      <c r="F98" s="3"/>
      <c r="G98" s="21"/>
    </row>
    <row r="99" spans="1:7" s="2" customFormat="1" ht="12.75">
      <c r="A99" s="21"/>
      <c r="C99" s="22"/>
      <c r="D99" s="3"/>
      <c r="E99" s="3"/>
      <c r="F99" s="3"/>
      <c r="G99" s="21"/>
    </row>
    <row r="100" spans="1:7" s="2" customFormat="1" ht="12.75">
      <c r="A100" s="21"/>
      <c r="C100" s="22"/>
      <c r="D100" s="3"/>
      <c r="E100" s="3"/>
      <c r="F100" s="3"/>
      <c r="G100" s="21"/>
    </row>
    <row r="101" spans="1:7" s="2" customFormat="1" ht="12.75">
      <c r="A101" s="21"/>
      <c r="C101" s="22"/>
      <c r="D101" s="3"/>
      <c r="E101" s="3"/>
      <c r="F101" s="3"/>
      <c r="G101" s="21"/>
    </row>
    <row r="102" spans="1:7" s="2" customFormat="1" ht="12.75">
      <c r="A102" s="21"/>
      <c r="C102" s="22"/>
      <c r="D102" s="3"/>
      <c r="E102" s="3"/>
      <c r="F102" s="3"/>
      <c r="G102" s="21"/>
    </row>
    <row r="103" spans="1:7" s="2" customFormat="1" ht="12.75">
      <c r="A103" s="21"/>
      <c r="C103" s="22"/>
      <c r="D103" s="3"/>
      <c r="E103" s="3"/>
      <c r="F103" s="3"/>
      <c r="G103" s="21"/>
    </row>
    <row r="104" spans="1:7" s="2" customFormat="1" ht="12.75">
      <c r="A104" s="21"/>
      <c r="C104" s="22"/>
      <c r="D104" s="3"/>
      <c r="E104" s="3"/>
      <c r="F104" s="3"/>
      <c r="G104" s="21"/>
    </row>
    <row r="105" spans="1:7" s="2" customFormat="1" ht="12.75">
      <c r="A105" s="21"/>
      <c r="C105" s="22"/>
      <c r="D105" s="3"/>
      <c r="E105" s="3"/>
      <c r="F105" s="3"/>
      <c r="G105" s="21"/>
    </row>
    <row r="106" spans="1:7" s="2" customFormat="1" ht="12.75">
      <c r="A106" s="21"/>
      <c r="C106" s="22"/>
      <c r="D106" s="3"/>
      <c r="E106" s="3"/>
      <c r="F106" s="3"/>
      <c r="G106" s="21"/>
    </row>
    <row r="107" spans="1:7" s="2" customFormat="1" ht="12.75">
      <c r="A107" s="21"/>
      <c r="C107" s="22"/>
      <c r="G107" s="21"/>
    </row>
    <row r="108" spans="1:7" s="2" customFormat="1" ht="12.75">
      <c r="A108" s="21"/>
      <c r="C108" s="22"/>
      <c r="D108" s="3"/>
      <c r="E108" s="3"/>
      <c r="F108" s="3"/>
      <c r="G108" s="21"/>
    </row>
    <row r="109" spans="1:7" s="2" customFormat="1" ht="12.75">
      <c r="A109" s="21"/>
      <c r="C109" s="22"/>
      <c r="D109" s="3"/>
      <c r="E109" s="3"/>
      <c r="F109" s="3"/>
      <c r="G109" s="21"/>
    </row>
    <row r="110" spans="1:7" s="2" customFormat="1" ht="12.75">
      <c r="A110" s="21"/>
      <c r="C110" s="22"/>
      <c r="D110" s="6"/>
      <c r="E110" s="6"/>
      <c r="F110" s="6"/>
      <c r="G110" s="21"/>
    </row>
    <row r="111" spans="1:7" s="2" customFormat="1" ht="12.75">
      <c r="A111" s="21"/>
      <c r="C111" s="22"/>
      <c r="D111" s="6"/>
      <c r="E111" s="6"/>
      <c r="F111" s="6"/>
      <c r="G111" s="21"/>
    </row>
    <row r="112" spans="1:7" s="2" customFormat="1" ht="12.75">
      <c r="A112" s="21"/>
      <c r="C112" s="22"/>
      <c r="D112" s="6"/>
      <c r="E112" s="6"/>
      <c r="F112" s="6"/>
      <c r="G112" s="21"/>
    </row>
    <row r="113" spans="1:7" s="2" customFormat="1" ht="12.75">
      <c r="A113" s="21"/>
      <c r="C113" s="22"/>
      <c r="D113" s="6"/>
      <c r="E113" s="6"/>
      <c r="F113" s="6"/>
      <c r="G113" s="21"/>
    </row>
    <row r="114" spans="1:7" s="2" customFormat="1" ht="12.75">
      <c r="A114" s="21"/>
      <c r="C114" s="22"/>
      <c r="D114" s="6"/>
      <c r="E114" s="6"/>
      <c r="F114" s="6"/>
      <c r="G114" s="21"/>
    </row>
    <row r="115" spans="1:7" s="2" customFormat="1" ht="12.75">
      <c r="A115" s="21"/>
      <c r="C115" s="22"/>
      <c r="D115" s="6"/>
      <c r="E115" s="6"/>
      <c r="F115" s="6"/>
      <c r="G115" s="21"/>
    </row>
    <row r="116" spans="1:7" s="2" customFormat="1" ht="12.75">
      <c r="A116" s="21"/>
      <c r="C116" s="22"/>
      <c r="D116" s="6"/>
      <c r="E116" s="6"/>
      <c r="F116" s="6"/>
      <c r="G116" s="21"/>
    </row>
    <row r="117" spans="1:7" s="2" customFormat="1" ht="12.75">
      <c r="A117" s="21"/>
      <c r="C117" s="22"/>
      <c r="D117" s="6"/>
      <c r="E117" s="6"/>
      <c r="F117" s="6"/>
      <c r="G117" s="21"/>
    </row>
    <row r="118" spans="1:7" s="2" customFormat="1" ht="12.75">
      <c r="A118" s="21"/>
      <c r="C118" s="22"/>
      <c r="D118" s="6"/>
      <c r="E118" s="6"/>
      <c r="F118" s="6"/>
      <c r="G118" s="21"/>
    </row>
    <row r="119" spans="1:7" s="2" customFormat="1" ht="12.75">
      <c r="A119" s="21"/>
      <c r="C119" s="22"/>
      <c r="D119" s="6"/>
      <c r="E119" s="6"/>
      <c r="F119" s="6"/>
      <c r="G119" s="21"/>
    </row>
    <row r="120" spans="1:7" s="2" customFormat="1" ht="12.75">
      <c r="A120" s="21"/>
      <c r="C120" s="22"/>
      <c r="D120" s="6"/>
      <c r="E120" s="6"/>
      <c r="F120" s="6"/>
      <c r="G120" s="21"/>
    </row>
    <row r="121" spans="1:7" s="2" customFormat="1" ht="12.75">
      <c r="A121" s="21"/>
      <c r="C121" s="22"/>
      <c r="D121" s="6"/>
      <c r="E121" s="6"/>
      <c r="F121" s="6"/>
      <c r="G121" s="21"/>
    </row>
    <row r="122" spans="1:7" s="2" customFormat="1" ht="12.75">
      <c r="A122" s="21"/>
      <c r="C122" s="22"/>
      <c r="D122" s="6"/>
      <c r="E122" s="6"/>
      <c r="F122" s="6"/>
      <c r="G122" s="21"/>
    </row>
  </sheetData>
  <sortState ref="D2:F121">
    <sortCondition ref="D1"/>
  </sortState>
  <phoneticPr fontId="51" type="noConversion"/>
  <dataValidations count="2">
    <dataValidation type="list" allowBlank="1" showInputMessage="1" showErrorMessage="1" sqref="F2:F3 F5:F6">
      <formula1>ORG</formula1>
    </dataValidation>
    <dataValidation type="list" allowBlank="1" showInputMessage="1" showErrorMessage="1" sqref="D35:E35">
      <formula1>ORG_LIST</formula1>
    </dataValidation>
  </dataValidations>
  <pageMargins left="0.75" right="0.75" top="1" bottom="1" header="0.5" footer="0.5"/>
  <pageSetup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65"/>
  <sheetViews>
    <sheetView showGridLines="0" zoomScale="90" zoomScaleNormal="90" zoomScalePageLayoutView="90" workbookViewId="0">
      <pane ySplit="1" topLeftCell="A2" activePane="bottomLeft" state="frozen"/>
      <selection pane="bottomLeft" activeCell="B18" sqref="B18"/>
    </sheetView>
  </sheetViews>
  <sheetFormatPr baseColWidth="10" defaultColWidth="11" defaultRowHeight="15.75"/>
  <cols>
    <col min="1" max="1" width="2.125" style="19" customWidth="1"/>
    <col min="2" max="2" width="59.375" customWidth="1"/>
    <col min="3" max="3" width="60.125" customWidth="1"/>
    <col min="4" max="4" width="2.125" style="10" customWidth="1"/>
  </cols>
  <sheetData>
    <row r="1" spans="1:4" s="5" customFormat="1" ht="59.25" customHeight="1">
      <c r="A1" s="18"/>
      <c r="B1" s="11" t="s">
        <v>78</v>
      </c>
      <c r="C1" s="35" t="s">
        <v>79</v>
      </c>
      <c r="D1" s="20"/>
    </row>
    <row r="2" spans="1:4">
      <c r="B2" s="34" t="s">
        <v>80</v>
      </c>
      <c r="C2" s="34" t="s">
        <v>1325</v>
      </c>
    </row>
    <row r="3" spans="1:4">
      <c r="B3" s="92" t="s">
        <v>81</v>
      </c>
      <c r="C3" s="92" t="s">
        <v>1326</v>
      </c>
    </row>
    <row r="4" spans="1:4">
      <c r="B4" s="108" t="s">
        <v>37</v>
      </c>
      <c r="C4" s="34" t="s">
        <v>1325</v>
      </c>
    </row>
    <row r="5" spans="1:4">
      <c r="B5" s="108" t="s">
        <v>36</v>
      </c>
      <c r="C5" s="34" t="s">
        <v>1325</v>
      </c>
    </row>
    <row r="6" spans="1:4">
      <c r="B6" s="108" t="s">
        <v>38</v>
      </c>
      <c r="C6" s="110" t="s">
        <v>1327</v>
      </c>
    </row>
    <row r="7" spans="1:4">
      <c r="B7" s="108" t="s">
        <v>39</v>
      </c>
      <c r="C7" s="110" t="s">
        <v>1327</v>
      </c>
    </row>
    <row r="8" spans="1:4">
      <c r="B8" s="108" t="s">
        <v>40</v>
      </c>
      <c r="C8" s="110" t="s">
        <v>1328</v>
      </c>
    </row>
    <row r="9" spans="1:4">
      <c r="B9" s="108" t="s">
        <v>41</v>
      </c>
      <c r="C9" s="110" t="s">
        <v>1328</v>
      </c>
    </row>
    <row r="10" spans="1:4">
      <c r="B10" s="4"/>
      <c r="C10" s="34"/>
    </row>
    <row r="11" spans="1:4">
      <c r="B11" s="34"/>
      <c r="C11" s="84"/>
    </row>
    <row r="12" spans="1:4">
      <c r="B12" s="34"/>
      <c r="C12" s="84"/>
    </row>
    <row r="13" spans="1:4">
      <c r="B13" s="108"/>
      <c r="C13" s="109"/>
    </row>
    <row r="14" spans="1:4">
      <c r="B14" s="84"/>
      <c r="C14" s="34"/>
    </row>
    <row r="15" spans="1:4">
      <c r="B15" s="2"/>
      <c r="C15" s="2"/>
    </row>
    <row r="16" spans="1:4">
      <c r="B16" s="2"/>
      <c r="C16" s="2"/>
    </row>
    <row r="17" spans="2:3">
      <c r="B17" s="2"/>
      <c r="C17" s="2"/>
    </row>
    <row r="18" spans="2:3">
      <c r="B18" s="2"/>
      <c r="C18" s="2"/>
    </row>
    <row r="19" spans="2:3">
      <c r="B19" s="2"/>
      <c r="C19" s="2"/>
    </row>
    <row r="20" spans="2:3">
      <c r="B20" s="2"/>
      <c r="C20" s="2"/>
    </row>
    <row r="21" spans="2:3">
      <c r="B21" s="2"/>
      <c r="C21" s="2"/>
    </row>
    <row r="22" spans="2:3">
      <c r="B22" s="23"/>
      <c r="C22" s="23"/>
    </row>
    <row r="23" spans="2:3">
      <c r="B23" s="23"/>
      <c r="C23" s="23"/>
    </row>
    <row r="44" ht="27.95" customHeight="1"/>
    <row r="65" ht="15" customHeight="1"/>
  </sheetData>
  <phoneticPr fontId="51" type="noConversion"/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X528"/>
  <sheetViews>
    <sheetView showGridLines="0" zoomScale="70" zoomScaleNormal="70" zoomScalePageLayoutView="70" workbookViewId="0">
      <pane ySplit="1" topLeftCell="A133" activePane="bottomLeft" state="frozen"/>
      <selection pane="bottomLeft" activeCell="G154" sqref="G154"/>
    </sheetView>
  </sheetViews>
  <sheetFormatPr baseColWidth="10" defaultColWidth="2" defaultRowHeight="12.75"/>
  <cols>
    <col min="1" max="1" width="2.5" style="25" customWidth="1"/>
    <col min="2" max="2" width="30.5" style="24" customWidth="1"/>
    <col min="3" max="3" width="14.125" style="24" customWidth="1"/>
    <col min="4" max="4" width="2.5" style="25" customWidth="1"/>
    <col min="5" max="8" width="30.5" style="24" customWidth="1"/>
    <col min="9" max="9" width="2.5" style="25" customWidth="1"/>
    <col min="10" max="13" width="30.5" style="24" hidden="1" customWidth="1"/>
    <col min="14" max="14" width="3.625" style="25" hidden="1" customWidth="1"/>
    <col min="15" max="20" width="30.5" style="24" hidden="1" customWidth="1"/>
    <col min="21" max="21" width="2.5" style="25" hidden="1" customWidth="1"/>
    <col min="22" max="23" width="26.375" style="28" hidden="1" customWidth="1"/>
    <col min="24" max="24" width="2.5" style="25" hidden="1" customWidth="1"/>
    <col min="25" max="59" width="2" style="28" customWidth="1"/>
    <col min="60" max="16384" width="2" style="28"/>
  </cols>
  <sheetData>
    <row r="1" spans="1:24" s="1" customFormat="1" ht="117" customHeight="1">
      <c r="A1" s="27"/>
      <c r="B1" s="30" t="s">
        <v>82</v>
      </c>
      <c r="C1" s="30" t="s">
        <v>83</v>
      </c>
      <c r="D1" s="27"/>
      <c r="E1" s="67" t="s">
        <v>84</v>
      </c>
      <c r="F1" s="41" t="s">
        <v>85</v>
      </c>
      <c r="G1" s="30" t="s">
        <v>86</v>
      </c>
      <c r="H1" s="30" t="s">
        <v>87</v>
      </c>
      <c r="I1" s="27"/>
      <c r="J1" s="30" t="s">
        <v>86</v>
      </c>
      <c r="K1" s="30" t="s">
        <v>88</v>
      </c>
      <c r="L1" s="30" t="s">
        <v>89</v>
      </c>
      <c r="M1" s="30" t="s">
        <v>90</v>
      </c>
      <c r="N1" s="46"/>
      <c r="O1" s="30" t="s">
        <v>91</v>
      </c>
      <c r="P1" s="43" t="s">
        <v>92</v>
      </c>
      <c r="Q1" s="30" t="s">
        <v>93</v>
      </c>
      <c r="R1" s="30" t="s">
        <v>56</v>
      </c>
      <c r="S1" s="30" t="s">
        <v>94</v>
      </c>
      <c r="T1" s="30" t="s">
        <v>95</v>
      </c>
      <c r="U1" s="27"/>
      <c r="V1" s="26" t="s">
        <v>96</v>
      </c>
      <c r="W1" s="26" t="s">
        <v>97</v>
      </c>
      <c r="X1" s="27"/>
    </row>
    <row r="2" spans="1:24" ht="17.100000000000001" customHeight="1">
      <c r="B2" s="79" t="s">
        <v>676</v>
      </c>
      <c r="C2" s="79" t="s">
        <v>702</v>
      </c>
      <c r="E2" t="s">
        <v>676</v>
      </c>
      <c r="F2" t="s">
        <v>702</v>
      </c>
      <c r="G2" s="24" t="s">
        <v>728</v>
      </c>
      <c r="H2" s="24" t="s">
        <v>729</v>
      </c>
      <c r="J2" s="54" t="s">
        <v>98</v>
      </c>
      <c r="K2" s="58">
        <v>104</v>
      </c>
      <c r="L2" s="24" t="s">
        <v>99</v>
      </c>
      <c r="M2" s="56">
        <v>10409</v>
      </c>
      <c r="N2" s="47"/>
      <c r="O2" s="28" t="s">
        <v>99</v>
      </c>
      <c r="P2" s="28">
        <v>10409</v>
      </c>
      <c r="Q2" s="1"/>
      <c r="R2" s="1"/>
      <c r="S2" s="44"/>
      <c r="T2" s="42"/>
      <c r="V2" s="28" t="s">
        <v>100</v>
      </c>
      <c r="W2" s="28" t="s">
        <v>101</v>
      </c>
    </row>
    <row r="3" spans="1:24" ht="15.75">
      <c r="B3" s="79" t="s">
        <v>677</v>
      </c>
      <c r="C3" s="79" t="s">
        <v>703</v>
      </c>
      <c r="E3" t="s">
        <v>676</v>
      </c>
      <c r="F3" t="s">
        <v>702</v>
      </c>
      <c r="G3" s="24" t="s">
        <v>730</v>
      </c>
      <c r="H3" s="24" t="s">
        <v>731</v>
      </c>
      <c r="J3" s="54" t="s">
        <v>98</v>
      </c>
      <c r="K3" s="58">
        <v>104</v>
      </c>
      <c r="L3" s="24" t="s">
        <v>102</v>
      </c>
      <c r="M3" s="56">
        <v>10419</v>
      </c>
      <c r="O3" s="28" t="s">
        <v>102</v>
      </c>
      <c r="P3" s="28">
        <v>10419</v>
      </c>
      <c r="Q3" s="1"/>
      <c r="R3" s="1"/>
      <c r="S3" s="44"/>
      <c r="T3" s="42"/>
      <c r="V3" s="28" t="s">
        <v>103</v>
      </c>
      <c r="W3" s="28" t="s">
        <v>104</v>
      </c>
    </row>
    <row r="4" spans="1:24" ht="15.75">
      <c r="B4" s="79" t="s">
        <v>678</v>
      </c>
      <c r="C4" s="79" t="s">
        <v>704</v>
      </c>
      <c r="E4" t="s">
        <v>676</v>
      </c>
      <c r="F4" t="s">
        <v>702</v>
      </c>
      <c r="G4" s="24" t="s">
        <v>732</v>
      </c>
      <c r="H4" s="24" t="s">
        <v>733</v>
      </c>
      <c r="J4" s="54" t="s">
        <v>98</v>
      </c>
      <c r="K4" s="58">
        <v>104</v>
      </c>
      <c r="L4" s="24" t="s">
        <v>106</v>
      </c>
      <c r="M4" s="56">
        <v>10428</v>
      </c>
      <c r="O4" s="28" t="s">
        <v>106</v>
      </c>
      <c r="P4" s="28">
        <v>10428</v>
      </c>
      <c r="Q4" s="1"/>
      <c r="R4" s="1"/>
      <c r="S4" s="44"/>
      <c r="T4" s="42"/>
      <c r="V4" s="28" t="s">
        <v>107</v>
      </c>
      <c r="W4" s="28" t="s">
        <v>108</v>
      </c>
    </row>
    <row r="5" spans="1:24" ht="15.75">
      <c r="B5" s="79" t="s">
        <v>679</v>
      </c>
      <c r="C5" s="79" t="s">
        <v>705</v>
      </c>
      <c r="E5" t="s">
        <v>676</v>
      </c>
      <c r="F5" t="s">
        <v>702</v>
      </c>
      <c r="G5" s="24" t="s">
        <v>734</v>
      </c>
      <c r="H5" s="24" t="s">
        <v>735</v>
      </c>
      <c r="J5" s="54" t="s">
        <v>98</v>
      </c>
      <c r="K5" s="58">
        <v>104</v>
      </c>
      <c r="L5" s="24" t="s">
        <v>109</v>
      </c>
      <c r="M5" s="56">
        <v>10447</v>
      </c>
      <c r="O5" s="28" t="s">
        <v>109</v>
      </c>
      <c r="P5" s="28">
        <v>10447</v>
      </c>
      <c r="Q5" s="1"/>
      <c r="R5" s="1"/>
      <c r="S5" s="44"/>
      <c r="T5" s="42"/>
      <c r="V5" s="28" t="s">
        <v>110</v>
      </c>
      <c r="W5" s="28" t="s">
        <v>111</v>
      </c>
    </row>
    <row r="6" spans="1:24" ht="15.75">
      <c r="B6" s="79" t="s">
        <v>680</v>
      </c>
      <c r="C6" s="79" t="s">
        <v>706</v>
      </c>
      <c r="E6" t="s">
        <v>676</v>
      </c>
      <c r="F6" t="s">
        <v>702</v>
      </c>
      <c r="G6" s="24" t="s">
        <v>736</v>
      </c>
      <c r="H6" s="24" t="s">
        <v>737</v>
      </c>
      <c r="J6" s="24" t="s">
        <v>98</v>
      </c>
      <c r="K6" s="58">
        <v>104</v>
      </c>
      <c r="L6" s="24" t="s">
        <v>113</v>
      </c>
      <c r="M6" s="28">
        <v>10485</v>
      </c>
      <c r="O6" s="28" t="s">
        <v>113</v>
      </c>
      <c r="P6" s="28">
        <v>10485</v>
      </c>
      <c r="Q6" s="1"/>
      <c r="R6" s="1"/>
      <c r="S6" s="44"/>
      <c r="T6" s="42"/>
      <c r="V6" s="28" t="s">
        <v>114</v>
      </c>
      <c r="W6" s="28" t="s">
        <v>115</v>
      </c>
    </row>
    <row r="7" spans="1:24" ht="15.75">
      <c r="B7" s="79" t="s">
        <v>681</v>
      </c>
      <c r="C7" s="79" t="s">
        <v>707</v>
      </c>
      <c r="E7" t="s">
        <v>676</v>
      </c>
      <c r="F7" t="s">
        <v>702</v>
      </c>
      <c r="G7" s="24" t="s">
        <v>738</v>
      </c>
      <c r="H7" s="24" t="s">
        <v>739</v>
      </c>
      <c r="J7" s="24" t="s">
        <v>116</v>
      </c>
      <c r="K7" s="58">
        <v>106</v>
      </c>
      <c r="L7" s="24" t="s">
        <v>117</v>
      </c>
      <c r="M7" s="28">
        <v>10602</v>
      </c>
      <c r="O7" s="28" t="s">
        <v>117</v>
      </c>
      <c r="P7" s="28">
        <v>10602</v>
      </c>
      <c r="Q7" s="1"/>
      <c r="R7" s="1"/>
      <c r="S7" s="44"/>
      <c r="T7" s="42"/>
      <c r="V7" s="28" t="s">
        <v>72</v>
      </c>
      <c r="W7" s="28" t="s">
        <v>118</v>
      </c>
    </row>
    <row r="8" spans="1:24" ht="15.75">
      <c r="B8" s="79" t="s">
        <v>682</v>
      </c>
      <c r="C8" s="79" t="s">
        <v>708</v>
      </c>
      <c r="E8" t="s">
        <v>676</v>
      </c>
      <c r="F8" t="s">
        <v>702</v>
      </c>
      <c r="G8" s="24" t="s">
        <v>740</v>
      </c>
      <c r="H8" s="24" t="s">
        <v>741</v>
      </c>
      <c r="J8" s="24" t="s">
        <v>116</v>
      </c>
      <c r="K8" s="58">
        <v>106</v>
      </c>
      <c r="L8" s="24" t="s">
        <v>120</v>
      </c>
      <c r="M8" s="28">
        <v>10603</v>
      </c>
      <c r="O8" s="28" t="s">
        <v>120</v>
      </c>
      <c r="P8" s="28">
        <v>10603</v>
      </c>
      <c r="Q8" s="1"/>
      <c r="R8" s="1"/>
      <c r="S8" s="44"/>
      <c r="T8" s="42"/>
      <c r="V8" s="45"/>
      <c r="W8" s="59" t="s">
        <v>121</v>
      </c>
    </row>
    <row r="9" spans="1:24" ht="15.75">
      <c r="B9" s="94" t="s">
        <v>683</v>
      </c>
      <c r="C9" s="79" t="s">
        <v>709</v>
      </c>
      <c r="E9" t="s">
        <v>676</v>
      </c>
      <c r="F9" t="s">
        <v>702</v>
      </c>
      <c r="G9" s="24" t="s">
        <v>742</v>
      </c>
      <c r="H9" s="24" t="s">
        <v>743</v>
      </c>
      <c r="J9" s="24" t="s">
        <v>116</v>
      </c>
      <c r="K9" s="58">
        <v>106</v>
      </c>
      <c r="L9" s="24" t="s">
        <v>122</v>
      </c>
      <c r="M9" s="28">
        <v>10607</v>
      </c>
      <c r="O9" s="28" t="s">
        <v>122</v>
      </c>
      <c r="P9" s="28">
        <v>10607</v>
      </c>
      <c r="Q9" s="1"/>
      <c r="R9" s="1"/>
      <c r="S9" s="44"/>
      <c r="T9" s="42"/>
    </row>
    <row r="10" spans="1:24" ht="15.75">
      <c r="B10" s="94" t="s">
        <v>684</v>
      </c>
      <c r="C10" s="79" t="s">
        <v>710</v>
      </c>
      <c r="E10" t="s">
        <v>676</v>
      </c>
      <c r="F10" t="s">
        <v>702</v>
      </c>
      <c r="G10" s="81" t="s">
        <v>744</v>
      </c>
      <c r="H10" s="81" t="s">
        <v>745</v>
      </c>
      <c r="J10" s="24" t="s">
        <v>116</v>
      </c>
      <c r="K10" s="58">
        <v>106</v>
      </c>
      <c r="L10" s="24" t="s">
        <v>123</v>
      </c>
      <c r="M10" s="28">
        <v>10610</v>
      </c>
      <c r="O10" s="28" t="s">
        <v>123</v>
      </c>
      <c r="P10" s="28">
        <v>10610</v>
      </c>
      <c r="Q10" s="1"/>
      <c r="R10" s="1"/>
      <c r="S10" s="44"/>
      <c r="T10" s="42"/>
    </row>
    <row r="11" spans="1:24" ht="15.75">
      <c r="B11" s="94" t="s">
        <v>685</v>
      </c>
      <c r="C11" s="79" t="s">
        <v>711</v>
      </c>
      <c r="E11" t="s">
        <v>676</v>
      </c>
      <c r="F11" t="s">
        <v>702</v>
      </c>
      <c r="G11" s="81" t="s">
        <v>746</v>
      </c>
      <c r="H11" s="81" t="s">
        <v>747</v>
      </c>
      <c r="J11" s="24" t="s">
        <v>116</v>
      </c>
      <c r="K11" s="58">
        <v>106</v>
      </c>
      <c r="L11" s="24" t="s">
        <v>124</v>
      </c>
      <c r="M11" s="28">
        <v>10651</v>
      </c>
      <c r="O11" s="28" t="s">
        <v>124</v>
      </c>
      <c r="P11" s="28">
        <v>10651</v>
      </c>
      <c r="Q11" s="1"/>
      <c r="R11" s="1"/>
      <c r="S11" s="44"/>
      <c r="T11" s="42"/>
    </row>
    <row r="12" spans="1:24" ht="15.75">
      <c r="B12" s="94" t="s">
        <v>686</v>
      </c>
      <c r="C12" s="79" t="s">
        <v>712</v>
      </c>
      <c r="E12" t="s">
        <v>677</v>
      </c>
      <c r="F12" t="s">
        <v>703</v>
      </c>
      <c r="G12" s="81" t="s">
        <v>748</v>
      </c>
      <c r="H12" s="81" t="s">
        <v>749</v>
      </c>
      <c r="J12" s="24" t="s">
        <v>116</v>
      </c>
      <c r="K12" s="58">
        <v>106</v>
      </c>
      <c r="L12" s="24" t="s">
        <v>126</v>
      </c>
      <c r="M12" s="28">
        <v>10632</v>
      </c>
      <c r="O12" s="28" t="s">
        <v>126</v>
      </c>
      <c r="P12" s="28">
        <v>10632</v>
      </c>
      <c r="Q12" s="1"/>
      <c r="R12" s="1"/>
      <c r="S12" s="44"/>
      <c r="T12" s="42"/>
    </row>
    <row r="13" spans="1:24" ht="15.75">
      <c r="B13" s="94" t="s">
        <v>687</v>
      </c>
      <c r="C13" s="79" t="s">
        <v>713</v>
      </c>
      <c r="E13" t="s">
        <v>677</v>
      </c>
      <c r="F13" t="s">
        <v>703</v>
      </c>
      <c r="G13" s="81" t="s">
        <v>750</v>
      </c>
      <c r="H13" s="81" t="s">
        <v>751</v>
      </c>
      <c r="J13" s="24" t="s">
        <v>116</v>
      </c>
      <c r="K13" s="58">
        <v>106</v>
      </c>
      <c r="L13" s="24" t="s">
        <v>128</v>
      </c>
      <c r="M13" s="28">
        <v>10636</v>
      </c>
      <c r="O13" s="28" t="s">
        <v>128</v>
      </c>
      <c r="P13" s="28">
        <v>10636</v>
      </c>
      <c r="Q13" s="1"/>
      <c r="R13" s="1"/>
      <c r="S13" s="44"/>
      <c r="T13" s="42"/>
    </row>
    <row r="14" spans="1:24" ht="15.75">
      <c r="B14" s="94" t="s">
        <v>688</v>
      </c>
      <c r="C14" s="79" t="s">
        <v>714</v>
      </c>
      <c r="E14" t="s">
        <v>677</v>
      </c>
      <c r="F14" t="s">
        <v>703</v>
      </c>
      <c r="G14" s="81" t="s">
        <v>752</v>
      </c>
      <c r="H14" s="81" t="s">
        <v>753</v>
      </c>
      <c r="J14" s="24" t="s">
        <v>116</v>
      </c>
      <c r="K14" s="58">
        <v>106</v>
      </c>
      <c r="L14" s="24" t="s">
        <v>130</v>
      </c>
      <c r="M14" s="28">
        <v>10662</v>
      </c>
      <c r="O14" s="28" t="s">
        <v>130</v>
      </c>
      <c r="P14" s="28">
        <v>10662</v>
      </c>
      <c r="Q14" s="1"/>
      <c r="R14" s="1"/>
      <c r="S14" s="44"/>
      <c r="T14" s="42"/>
    </row>
    <row r="15" spans="1:24" ht="15.75">
      <c r="B15" s="94" t="s">
        <v>689</v>
      </c>
      <c r="C15" s="79" t="s">
        <v>715</v>
      </c>
      <c r="E15" t="s">
        <v>677</v>
      </c>
      <c r="F15" t="s">
        <v>703</v>
      </c>
      <c r="G15" s="81" t="s">
        <v>754</v>
      </c>
      <c r="H15" s="81" t="s">
        <v>755</v>
      </c>
      <c r="J15" s="24" t="s">
        <v>116</v>
      </c>
      <c r="K15" s="58">
        <v>106</v>
      </c>
      <c r="L15" s="24" t="s">
        <v>132</v>
      </c>
      <c r="M15" s="28">
        <v>10669</v>
      </c>
      <c r="O15" s="28" t="s">
        <v>132</v>
      </c>
      <c r="P15" s="28">
        <v>10669</v>
      </c>
      <c r="Q15" s="1"/>
      <c r="R15" s="1"/>
      <c r="S15" s="44"/>
      <c r="T15" s="42"/>
    </row>
    <row r="16" spans="1:24" ht="15.75">
      <c r="B16" s="94" t="s">
        <v>690</v>
      </c>
      <c r="C16" s="79" t="s">
        <v>716</v>
      </c>
      <c r="E16" t="s">
        <v>677</v>
      </c>
      <c r="F16" t="s">
        <v>703</v>
      </c>
      <c r="G16" s="81" t="s">
        <v>756</v>
      </c>
      <c r="H16" s="81" t="s">
        <v>757</v>
      </c>
      <c r="J16" s="24" t="s">
        <v>116</v>
      </c>
      <c r="K16" s="58">
        <v>106</v>
      </c>
      <c r="L16" s="24" t="s">
        <v>133</v>
      </c>
      <c r="M16" s="28">
        <v>10694</v>
      </c>
      <c r="O16" s="28" t="s">
        <v>133</v>
      </c>
      <c r="P16" s="28">
        <v>10694</v>
      </c>
      <c r="Q16" s="1"/>
      <c r="R16" s="1"/>
      <c r="S16" s="44"/>
      <c r="T16" s="42"/>
    </row>
    <row r="17" spans="2:20" ht="15.75">
      <c r="B17" s="94" t="s">
        <v>691</v>
      </c>
      <c r="C17" s="79" t="s">
        <v>717</v>
      </c>
      <c r="E17" t="s">
        <v>677</v>
      </c>
      <c r="F17" t="s">
        <v>703</v>
      </c>
      <c r="G17" s="81" t="s">
        <v>758</v>
      </c>
      <c r="H17" s="81" t="s">
        <v>759</v>
      </c>
      <c r="J17" s="24" t="s">
        <v>125</v>
      </c>
      <c r="K17" s="58">
        <v>109</v>
      </c>
      <c r="L17" s="24" t="s">
        <v>134</v>
      </c>
      <c r="M17" s="28">
        <v>10918</v>
      </c>
      <c r="O17" s="28" t="s">
        <v>134</v>
      </c>
      <c r="P17" s="28">
        <v>10918</v>
      </c>
      <c r="Q17" s="1"/>
      <c r="R17" s="1"/>
      <c r="S17" s="44"/>
      <c r="T17" s="42"/>
    </row>
    <row r="18" spans="2:20" ht="15.75">
      <c r="B18" s="94" t="s">
        <v>692</v>
      </c>
      <c r="C18" s="79" t="s">
        <v>718</v>
      </c>
      <c r="E18" t="s">
        <v>677</v>
      </c>
      <c r="F18" t="s">
        <v>703</v>
      </c>
      <c r="G18" s="78" t="s">
        <v>760</v>
      </c>
      <c r="H18" s="78" t="s">
        <v>761</v>
      </c>
      <c r="J18" s="24" t="s">
        <v>125</v>
      </c>
      <c r="K18" s="58">
        <v>109</v>
      </c>
      <c r="L18" s="24" t="s">
        <v>135</v>
      </c>
      <c r="M18" s="28">
        <v>10921</v>
      </c>
      <c r="O18" s="28" t="s">
        <v>135</v>
      </c>
      <c r="P18" s="28">
        <v>10921</v>
      </c>
      <c r="Q18" s="1"/>
      <c r="R18" s="1"/>
      <c r="S18" s="44"/>
      <c r="T18" s="42"/>
    </row>
    <row r="19" spans="2:20" ht="15.75">
      <c r="B19" s="94" t="s">
        <v>693</v>
      </c>
      <c r="C19" s="79" t="s">
        <v>719</v>
      </c>
      <c r="E19" t="s">
        <v>677</v>
      </c>
      <c r="F19" t="s">
        <v>703</v>
      </c>
      <c r="G19" s="78" t="s">
        <v>762</v>
      </c>
      <c r="H19" s="78" t="s">
        <v>763</v>
      </c>
      <c r="J19" s="55" t="s">
        <v>125</v>
      </c>
      <c r="K19" s="58">
        <v>109</v>
      </c>
      <c r="L19" s="24" t="s">
        <v>136</v>
      </c>
      <c r="M19" s="57">
        <v>10925</v>
      </c>
      <c r="O19" s="28" t="s">
        <v>136</v>
      </c>
      <c r="P19" s="28">
        <v>10925</v>
      </c>
      <c r="Q19" s="1"/>
      <c r="R19" s="1"/>
      <c r="S19" s="44"/>
      <c r="T19" s="42"/>
    </row>
    <row r="20" spans="2:20" ht="15.75">
      <c r="B20" s="94" t="s">
        <v>694</v>
      </c>
      <c r="C20" s="79" t="s">
        <v>720</v>
      </c>
      <c r="E20" t="s">
        <v>677</v>
      </c>
      <c r="F20" t="s">
        <v>703</v>
      </c>
      <c r="G20" s="78" t="s">
        <v>764</v>
      </c>
      <c r="H20" s="78" t="s">
        <v>765</v>
      </c>
      <c r="J20" s="55" t="s">
        <v>125</v>
      </c>
      <c r="K20" s="58">
        <v>109</v>
      </c>
      <c r="L20" s="24" t="s">
        <v>137</v>
      </c>
      <c r="M20" s="57">
        <v>10929</v>
      </c>
      <c r="O20" s="28" t="s">
        <v>137</v>
      </c>
      <c r="P20" s="28">
        <v>10929</v>
      </c>
      <c r="Q20" s="1"/>
      <c r="R20" s="1"/>
      <c r="S20" s="44"/>
      <c r="T20" s="42"/>
    </row>
    <row r="21" spans="2:20" ht="15.75">
      <c r="B21" s="94" t="s">
        <v>695</v>
      </c>
      <c r="C21" s="79" t="s">
        <v>721</v>
      </c>
      <c r="E21" t="s">
        <v>678</v>
      </c>
      <c r="F21" t="s">
        <v>704</v>
      </c>
      <c r="G21" s="78" t="s">
        <v>766</v>
      </c>
      <c r="H21" s="78" t="s">
        <v>767</v>
      </c>
      <c r="J21" s="55" t="s">
        <v>125</v>
      </c>
      <c r="K21" s="58">
        <v>109</v>
      </c>
      <c r="L21" s="24" t="s">
        <v>138</v>
      </c>
      <c r="M21" s="57">
        <v>10954</v>
      </c>
      <c r="O21" s="28" t="s">
        <v>138</v>
      </c>
      <c r="P21" s="28">
        <v>10954</v>
      </c>
      <c r="Q21" s="1"/>
      <c r="R21" s="1"/>
      <c r="S21" s="44"/>
      <c r="T21" s="42"/>
    </row>
    <row r="22" spans="2:20" ht="15.75">
      <c r="B22" s="94" t="s">
        <v>696</v>
      </c>
      <c r="C22" s="79" t="s">
        <v>722</v>
      </c>
      <c r="E22" t="s">
        <v>678</v>
      </c>
      <c r="F22" t="s">
        <v>704</v>
      </c>
      <c r="G22" s="81" t="s">
        <v>768</v>
      </c>
      <c r="H22" s="81" t="s">
        <v>769</v>
      </c>
      <c r="J22" s="55" t="s">
        <v>125</v>
      </c>
      <c r="K22" s="58">
        <v>109</v>
      </c>
      <c r="L22" s="24" t="s">
        <v>139</v>
      </c>
      <c r="M22" s="57">
        <v>10965</v>
      </c>
      <c r="O22" s="28" t="s">
        <v>139</v>
      </c>
      <c r="P22" s="28">
        <v>10965</v>
      </c>
      <c r="Q22" s="1"/>
      <c r="R22" s="1"/>
      <c r="S22" s="44"/>
      <c r="T22" s="42"/>
    </row>
    <row r="23" spans="2:20" ht="15.75">
      <c r="B23" s="94" t="s">
        <v>697</v>
      </c>
      <c r="C23" s="79" t="s">
        <v>723</v>
      </c>
      <c r="E23" t="s">
        <v>678</v>
      </c>
      <c r="F23" t="s">
        <v>704</v>
      </c>
      <c r="G23" s="81" t="s">
        <v>770</v>
      </c>
      <c r="H23" s="81" t="s">
        <v>771</v>
      </c>
      <c r="J23" s="24" t="s">
        <v>125</v>
      </c>
      <c r="K23" s="58">
        <v>109</v>
      </c>
      <c r="L23" s="24" t="s">
        <v>140</v>
      </c>
      <c r="M23" s="28">
        <v>10991</v>
      </c>
      <c r="O23" s="28" t="s">
        <v>140</v>
      </c>
      <c r="P23" s="28">
        <v>10991</v>
      </c>
      <c r="Q23" s="1"/>
      <c r="R23" s="1"/>
      <c r="S23" s="44"/>
      <c r="T23" s="42"/>
    </row>
    <row r="24" spans="2:20" ht="15.75">
      <c r="B24" s="94" t="s">
        <v>698</v>
      </c>
      <c r="C24" s="79" t="s">
        <v>724</v>
      </c>
      <c r="E24" t="s">
        <v>678</v>
      </c>
      <c r="F24" t="s">
        <v>704</v>
      </c>
      <c r="G24" s="81" t="s">
        <v>772</v>
      </c>
      <c r="H24" s="81" t="s">
        <v>773</v>
      </c>
      <c r="J24" s="24" t="s">
        <v>127</v>
      </c>
      <c r="K24" s="58">
        <v>142</v>
      </c>
      <c r="L24" s="24" t="s">
        <v>142</v>
      </c>
      <c r="M24" s="28">
        <v>14240</v>
      </c>
      <c r="O24" s="28" t="s">
        <v>142</v>
      </c>
      <c r="P24" s="28">
        <v>14240</v>
      </c>
      <c r="Q24" s="1"/>
      <c r="R24" s="1"/>
      <c r="S24" s="44"/>
      <c r="T24" s="42"/>
    </row>
    <row r="25" spans="2:20" ht="15.75">
      <c r="B25" s="94" t="s">
        <v>699</v>
      </c>
      <c r="C25" s="79" t="s">
        <v>725</v>
      </c>
      <c r="E25" t="s">
        <v>678</v>
      </c>
      <c r="F25" t="s">
        <v>704</v>
      </c>
      <c r="G25" s="81" t="s">
        <v>774</v>
      </c>
      <c r="H25" s="81" t="s">
        <v>775</v>
      </c>
      <c r="J25" s="24" t="s">
        <v>127</v>
      </c>
      <c r="K25" s="58">
        <v>142</v>
      </c>
      <c r="L25" s="24" t="s">
        <v>144</v>
      </c>
      <c r="M25" s="28">
        <v>14243</v>
      </c>
      <c r="O25" s="28" t="s">
        <v>144</v>
      </c>
      <c r="P25" s="28">
        <v>14243</v>
      </c>
      <c r="Q25" s="1"/>
      <c r="R25" s="1"/>
      <c r="S25" s="44"/>
      <c r="T25" s="42"/>
    </row>
    <row r="26" spans="2:20" ht="15.75">
      <c r="B26" s="94" t="s">
        <v>700</v>
      </c>
      <c r="C26" s="79" t="s">
        <v>726</v>
      </c>
      <c r="E26" t="s">
        <v>678</v>
      </c>
      <c r="F26" t="s">
        <v>704</v>
      </c>
      <c r="G26" s="81" t="s">
        <v>776</v>
      </c>
      <c r="H26" s="81" t="s">
        <v>777</v>
      </c>
      <c r="J26" s="80" t="s">
        <v>127</v>
      </c>
      <c r="K26" s="66">
        <v>142</v>
      </c>
      <c r="L26" s="79" t="s">
        <v>146</v>
      </c>
      <c r="M26" s="82">
        <v>14273</v>
      </c>
      <c r="O26" s="28" t="s">
        <v>146</v>
      </c>
      <c r="P26" s="28">
        <v>14273</v>
      </c>
      <c r="Q26" s="1"/>
      <c r="R26" s="1"/>
      <c r="S26" s="44"/>
      <c r="T26" s="42"/>
    </row>
    <row r="27" spans="2:20" ht="15.75">
      <c r="B27" s="94" t="s">
        <v>701</v>
      </c>
      <c r="C27" s="79" t="s">
        <v>727</v>
      </c>
      <c r="E27" t="s">
        <v>678</v>
      </c>
      <c r="F27" t="s">
        <v>704</v>
      </c>
      <c r="G27" s="81" t="s">
        <v>778</v>
      </c>
      <c r="H27" s="81" t="s">
        <v>779</v>
      </c>
      <c r="J27" s="80" t="s">
        <v>127</v>
      </c>
      <c r="K27" s="66">
        <v>142</v>
      </c>
      <c r="L27" s="79" t="s">
        <v>148</v>
      </c>
      <c r="M27" s="82">
        <v>14284</v>
      </c>
      <c r="O27" s="28" t="s">
        <v>148</v>
      </c>
      <c r="P27" s="28">
        <v>14284</v>
      </c>
      <c r="Q27" s="1"/>
      <c r="R27" s="1"/>
      <c r="S27" s="44"/>
      <c r="T27" s="42"/>
    </row>
    <row r="28" spans="2:20" ht="15.75">
      <c r="E28" t="s">
        <v>678</v>
      </c>
      <c r="F28" t="s">
        <v>704</v>
      </c>
      <c r="G28" s="81" t="s">
        <v>780</v>
      </c>
      <c r="H28" s="81" t="s">
        <v>781</v>
      </c>
      <c r="J28" s="80" t="s">
        <v>129</v>
      </c>
      <c r="K28" s="66">
        <v>178</v>
      </c>
      <c r="L28" s="79" t="s">
        <v>150</v>
      </c>
      <c r="M28" s="82">
        <v>17838</v>
      </c>
      <c r="O28" s="28" t="s">
        <v>150</v>
      </c>
      <c r="P28" s="28">
        <v>17838</v>
      </c>
      <c r="Q28" s="1"/>
      <c r="R28" s="1"/>
      <c r="S28" s="44"/>
      <c r="T28" s="42"/>
    </row>
    <row r="29" spans="2:20" ht="15.75">
      <c r="E29" t="s">
        <v>678</v>
      </c>
      <c r="F29" t="s">
        <v>704</v>
      </c>
      <c r="G29" s="81" t="s">
        <v>782</v>
      </c>
      <c r="H29" s="81" t="s">
        <v>783</v>
      </c>
      <c r="J29" s="80" t="s">
        <v>129</v>
      </c>
      <c r="K29" s="66">
        <v>178</v>
      </c>
      <c r="L29" s="79" t="s">
        <v>152</v>
      </c>
      <c r="M29" s="82">
        <v>17852</v>
      </c>
      <c r="O29" s="28" t="s">
        <v>152</v>
      </c>
      <c r="P29" s="28">
        <v>17852</v>
      </c>
      <c r="Q29" s="1"/>
      <c r="R29" s="1"/>
      <c r="S29" s="44"/>
      <c r="T29" s="42"/>
    </row>
    <row r="30" spans="2:20" ht="15.75">
      <c r="E30" t="s">
        <v>679</v>
      </c>
      <c r="F30" t="s">
        <v>705</v>
      </c>
      <c r="G30" s="81" t="s">
        <v>784</v>
      </c>
      <c r="H30" s="81" t="s">
        <v>785</v>
      </c>
      <c r="J30" s="80" t="s">
        <v>129</v>
      </c>
      <c r="K30" s="66">
        <v>178</v>
      </c>
      <c r="L30" s="79" t="s">
        <v>154</v>
      </c>
      <c r="M30" s="82">
        <v>17855</v>
      </c>
      <c r="O30" s="28" t="s">
        <v>154</v>
      </c>
      <c r="P30" s="28">
        <v>17855</v>
      </c>
      <c r="Q30" s="1"/>
      <c r="R30" s="1"/>
      <c r="S30" s="44"/>
      <c r="T30" s="42"/>
    </row>
    <row r="31" spans="2:20" ht="15.75">
      <c r="E31" t="s">
        <v>679</v>
      </c>
      <c r="F31" t="s">
        <v>705</v>
      </c>
      <c r="G31" s="81" t="s">
        <v>786</v>
      </c>
      <c r="H31" s="81" t="s">
        <v>787</v>
      </c>
      <c r="J31" s="80" t="s">
        <v>129</v>
      </c>
      <c r="K31" s="66">
        <v>178</v>
      </c>
      <c r="L31" s="79" t="s">
        <v>156</v>
      </c>
      <c r="M31" s="82">
        <v>17857</v>
      </c>
      <c r="O31" s="28" t="s">
        <v>156</v>
      </c>
      <c r="P31" s="28">
        <v>17857</v>
      </c>
      <c r="Q31" s="1"/>
      <c r="R31" s="1"/>
      <c r="S31" s="44"/>
      <c r="T31" s="42"/>
    </row>
    <row r="32" spans="2:20" ht="15.75">
      <c r="E32" t="s">
        <v>679</v>
      </c>
      <c r="F32" t="s">
        <v>705</v>
      </c>
      <c r="G32" s="81" t="s">
        <v>788</v>
      </c>
      <c r="H32" s="81" t="s">
        <v>789</v>
      </c>
      <c r="J32" s="80" t="s">
        <v>129</v>
      </c>
      <c r="K32" s="66">
        <v>178</v>
      </c>
      <c r="L32" s="79" t="s">
        <v>158</v>
      </c>
      <c r="M32" s="82">
        <v>17866</v>
      </c>
      <c r="O32" s="28" t="s">
        <v>158</v>
      </c>
      <c r="P32" s="28">
        <v>17866</v>
      </c>
      <c r="Q32" s="1"/>
      <c r="R32" s="1"/>
      <c r="S32" s="44"/>
      <c r="T32" s="42"/>
    </row>
    <row r="33" spans="5:20" ht="15.75">
      <c r="E33" t="s">
        <v>679</v>
      </c>
      <c r="F33" t="s">
        <v>705</v>
      </c>
      <c r="G33" s="81" t="s">
        <v>790</v>
      </c>
      <c r="H33" s="81" t="s">
        <v>791</v>
      </c>
      <c r="J33" s="80" t="s">
        <v>129</v>
      </c>
      <c r="K33" s="66">
        <v>178</v>
      </c>
      <c r="L33" s="79" t="s">
        <v>160</v>
      </c>
      <c r="M33" s="82">
        <v>17876</v>
      </c>
      <c r="O33" s="28" t="s">
        <v>160</v>
      </c>
      <c r="P33" s="28">
        <v>17876</v>
      </c>
      <c r="Q33" s="1"/>
      <c r="R33" s="1"/>
      <c r="S33" s="44"/>
      <c r="T33" s="42"/>
    </row>
    <row r="34" spans="5:20" ht="15.75">
      <c r="E34" t="s">
        <v>679</v>
      </c>
      <c r="F34" t="s">
        <v>705</v>
      </c>
      <c r="G34" s="81" t="s">
        <v>792</v>
      </c>
      <c r="H34" s="81" t="s">
        <v>793</v>
      </c>
      <c r="J34" s="80" t="s">
        <v>129</v>
      </c>
      <c r="K34" s="66">
        <v>178</v>
      </c>
      <c r="L34" s="79" t="s">
        <v>162</v>
      </c>
      <c r="M34" s="82">
        <v>17895</v>
      </c>
      <c r="O34" s="28" t="s">
        <v>162</v>
      </c>
      <c r="P34" s="28">
        <v>17895</v>
      </c>
      <c r="Q34" s="1"/>
      <c r="R34" s="1"/>
      <c r="S34" s="44"/>
      <c r="T34" s="42"/>
    </row>
    <row r="35" spans="5:20" ht="15.75">
      <c r="E35" t="s">
        <v>679</v>
      </c>
      <c r="F35" t="s">
        <v>705</v>
      </c>
      <c r="G35" s="81" t="s">
        <v>794</v>
      </c>
      <c r="H35" s="81" t="s">
        <v>795</v>
      </c>
      <c r="J35" s="80" t="s">
        <v>131</v>
      </c>
      <c r="K35" s="66">
        <v>179</v>
      </c>
      <c r="L35" s="79" t="s">
        <v>164</v>
      </c>
      <c r="M35" s="82">
        <v>17914</v>
      </c>
      <c r="O35" s="28" t="s">
        <v>164</v>
      </c>
      <c r="P35" s="28">
        <v>17914</v>
      </c>
      <c r="Q35" s="1"/>
      <c r="R35" s="1"/>
      <c r="S35" s="44"/>
      <c r="T35" s="42"/>
    </row>
    <row r="36" spans="5:20" ht="15.75">
      <c r="E36" t="s">
        <v>680</v>
      </c>
      <c r="F36" t="s">
        <v>706</v>
      </c>
      <c r="G36" s="81" t="s">
        <v>796</v>
      </c>
      <c r="H36" s="81" t="s">
        <v>797</v>
      </c>
      <c r="J36" s="80" t="s">
        <v>131</v>
      </c>
      <c r="K36" s="66">
        <v>179</v>
      </c>
      <c r="L36" s="79" t="s">
        <v>165</v>
      </c>
      <c r="M36" s="82">
        <v>17947</v>
      </c>
      <c r="O36" s="28" t="s">
        <v>165</v>
      </c>
      <c r="P36" s="28">
        <v>17947</v>
      </c>
      <c r="Q36" s="1"/>
      <c r="R36" s="1"/>
      <c r="S36" s="44"/>
      <c r="T36" s="42"/>
    </row>
    <row r="37" spans="5:20" ht="15.75">
      <c r="E37" t="s">
        <v>680</v>
      </c>
      <c r="F37" t="s">
        <v>706</v>
      </c>
      <c r="G37" s="81" t="s">
        <v>798</v>
      </c>
      <c r="H37" s="81" t="s">
        <v>799</v>
      </c>
      <c r="J37" s="80" t="s">
        <v>131</v>
      </c>
      <c r="K37" s="66">
        <v>179</v>
      </c>
      <c r="L37" s="79" t="s">
        <v>166</v>
      </c>
      <c r="M37" s="82">
        <v>17958</v>
      </c>
      <c r="O37" s="28" t="s">
        <v>166</v>
      </c>
      <c r="P37" s="28">
        <v>17958</v>
      </c>
      <c r="Q37" s="1"/>
      <c r="R37" s="1"/>
      <c r="S37" s="44"/>
      <c r="T37" s="42"/>
    </row>
    <row r="38" spans="5:20" ht="15.75">
      <c r="E38" t="s">
        <v>680</v>
      </c>
      <c r="F38" t="s">
        <v>706</v>
      </c>
      <c r="G38" s="81" t="s">
        <v>800</v>
      </c>
      <c r="H38" s="81" t="s">
        <v>801</v>
      </c>
      <c r="J38" s="80" t="s">
        <v>131</v>
      </c>
      <c r="K38" s="66">
        <v>179</v>
      </c>
      <c r="L38" s="79" t="s">
        <v>167</v>
      </c>
      <c r="M38" s="82">
        <v>17976</v>
      </c>
      <c r="O38" s="28" t="s">
        <v>167</v>
      </c>
      <c r="P38" s="28">
        <v>17976</v>
      </c>
      <c r="Q38" s="1"/>
      <c r="R38" s="1"/>
      <c r="S38" s="44"/>
      <c r="T38" s="42"/>
    </row>
    <row r="39" spans="5:20" ht="15.75">
      <c r="E39" t="s">
        <v>680</v>
      </c>
      <c r="F39" t="s">
        <v>706</v>
      </c>
      <c r="G39" s="81" t="s">
        <v>802</v>
      </c>
      <c r="H39" s="81" t="s">
        <v>803</v>
      </c>
      <c r="J39" s="80" t="s">
        <v>131</v>
      </c>
      <c r="K39" s="66">
        <v>179</v>
      </c>
      <c r="L39" s="79" t="s">
        <v>168</v>
      </c>
      <c r="M39" s="82">
        <v>17987</v>
      </c>
      <c r="O39" s="28" t="s">
        <v>168</v>
      </c>
      <c r="P39" s="28">
        <v>17987</v>
      </c>
      <c r="Q39" s="1"/>
      <c r="R39" s="1"/>
      <c r="S39" s="44"/>
      <c r="T39" s="42"/>
    </row>
    <row r="40" spans="5:20" ht="15.75">
      <c r="E40" t="s">
        <v>680</v>
      </c>
      <c r="F40" t="s">
        <v>706</v>
      </c>
      <c r="G40" s="81" t="s">
        <v>804</v>
      </c>
      <c r="H40" s="81" t="s">
        <v>805</v>
      </c>
      <c r="J40" s="80" t="s">
        <v>131</v>
      </c>
      <c r="K40" s="66">
        <v>179</v>
      </c>
      <c r="L40" s="79" t="s">
        <v>169</v>
      </c>
      <c r="M40" s="82">
        <v>17980</v>
      </c>
      <c r="O40" s="28" t="s">
        <v>169</v>
      </c>
      <c r="P40" s="28">
        <v>17980</v>
      </c>
      <c r="Q40" s="1"/>
      <c r="R40" s="1"/>
      <c r="S40" s="44"/>
      <c r="T40" s="42"/>
    </row>
    <row r="41" spans="5:20" ht="15.75">
      <c r="E41" t="s">
        <v>680</v>
      </c>
      <c r="F41" t="s">
        <v>706</v>
      </c>
      <c r="G41" s="81" t="s">
        <v>806</v>
      </c>
      <c r="H41" s="81" t="s">
        <v>807</v>
      </c>
      <c r="J41" s="80" t="s">
        <v>131</v>
      </c>
      <c r="K41" s="66">
        <v>179</v>
      </c>
      <c r="L41" s="79" t="s">
        <v>171</v>
      </c>
      <c r="M41" s="82">
        <v>17988</v>
      </c>
      <c r="O41" s="28" t="s">
        <v>171</v>
      </c>
      <c r="P41" s="28">
        <v>17988</v>
      </c>
      <c r="Q41" s="1"/>
      <c r="R41" s="1"/>
      <c r="S41" s="44"/>
      <c r="T41" s="42"/>
    </row>
    <row r="42" spans="5:20" ht="15.75">
      <c r="E42" t="s">
        <v>680</v>
      </c>
      <c r="F42" t="s">
        <v>706</v>
      </c>
      <c r="G42" s="81" t="s">
        <v>808</v>
      </c>
      <c r="H42" s="81" t="s">
        <v>809</v>
      </c>
      <c r="J42" s="80" t="s">
        <v>141</v>
      </c>
      <c r="K42" s="66">
        <v>203</v>
      </c>
      <c r="L42" s="79" t="s">
        <v>172</v>
      </c>
      <c r="M42" s="82">
        <v>20304</v>
      </c>
      <c r="O42" s="28" t="s">
        <v>172</v>
      </c>
      <c r="P42" s="28">
        <v>20304</v>
      </c>
      <c r="Q42" s="1"/>
      <c r="R42" s="1"/>
      <c r="S42" s="44"/>
      <c r="T42" s="42"/>
    </row>
    <row r="43" spans="5:20" ht="15.75">
      <c r="E43" t="s">
        <v>680</v>
      </c>
      <c r="F43" t="s">
        <v>706</v>
      </c>
      <c r="G43" s="81" t="s">
        <v>810</v>
      </c>
      <c r="H43" s="81" t="s">
        <v>811</v>
      </c>
      <c r="J43" s="80" t="s">
        <v>141</v>
      </c>
      <c r="K43" s="66">
        <v>203</v>
      </c>
      <c r="L43" s="79" t="s">
        <v>174</v>
      </c>
      <c r="M43" s="82">
        <v>20314</v>
      </c>
      <c r="O43" s="28" t="s">
        <v>174</v>
      </c>
      <c r="P43" s="28">
        <v>20314</v>
      </c>
      <c r="Q43" s="1"/>
      <c r="R43" s="1"/>
      <c r="S43" s="44"/>
      <c r="T43" s="42"/>
    </row>
    <row r="44" spans="5:20" ht="15.75">
      <c r="E44" t="s">
        <v>680</v>
      </c>
      <c r="F44" t="s">
        <v>706</v>
      </c>
      <c r="G44" s="81" t="s">
        <v>812</v>
      </c>
      <c r="H44" s="81" t="s">
        <v>813</v>
      </c>
      <c r="J44" s="80" t="s">
        <v>141</v>
      </c>
      <c r="K44" s="66">
        <v>203</v>
      </c>
      <c r="L44" s="79" t="s">
        <v>175</v>
      </c>
      <c r="M44" s="82">
        <v>20351</v>
      </c>
      <c r="O44" s="28" t="s">
        <v>175</v>
      </c>
      <c r="P44" s="28">
        <v>20351</v>
      </c>
      <c r="Q44" s="1"/>
      <c r="R44" s="1"/>
      <c r="S44" s="44"/>
      <c r="T44" s="42"/>
    </row>
    <row r="45" spans="5:20" ht="15.75">
      <c r="E45" t="s">
        <v>680</v>
      </c>
      <c r="F45" t="s">
        <v>706</v>
      </c>
      <c r="G45" s="81" t="s">
        <v>814</v>
      </c>
      <c r="H45" s="81" t="s">
        <v>815</v>
      </c>
      <c r="J45" s="80" t="s">
        <v>141</v>
      </c>
      <c r="K45" s="66">
        <v>203</v>
      </c>
      <c r="L45" s="79" t="s">
        <v>176</v>
      </c>
      <c r="M45" s="82">
        <v>20373</v>
      </c>
      <c r="O45" s="28" t="s">
        <v>176</v>
      </c>
      <c r="P45" s="28">
        <v>20373</v>
      </c>
      <c r="Q45" s="1"/>
      <c r="R45" s="1"/>
      <c r="S45" s="44"/>
      <c r="T45" s="42"/>
    </row>
    <row r="46" spans="5:20" ht="15.75">
      <c r="E46" t="s">
        <v>680</v>
      </c>
      <c r="F46" t="s">
        <v>706</v>
      </c>
      <c r="G46" s="81" t="s">
        <v>816</v>
      </c>
      <c r="H46" s="81" t="s">
        <v>817</v>
      </c>
      <c r="J46" s="80" t="s">
        <v>141</v>
      </c>
      <c r="K46" s="66">
        <v>203</v>
      </c>
      <c r="L46" s="79" t="s">
        <v>177</v>
      </c>
      <c r="M46" s="82">
        <v>20389</v>
      </c>
      <c r="O46" s="28" t="s">
        <v>177</v>
      </c>
      <c r="P46" s="28">
        <v>20389</v>
      </c>
      <c r="Q46" s="1"/>
      <c r="R46" s="1"/>
      <c r="S46" s="44"/>
      <c r="T46" s="42"/>
    </row>
    <row r="47" spans="5:20" ht="15.75">
      <c r="E47" t="s">
        <v>681</v>
      </c>
      <c r="F47" t="s">
        <v>707</v>
      </c>
      <c r="G47" s="81" t="s">
        <v>818</v>
      </c>
      <c r="H47" s="81" t="s">
        <v>819</v>
      </c>
      <c r="J47" s="80" t="s">
        <v>141</v>
      </c>
      <c r="K47" s="66">
        <v>203</v>
      </c>
      <c r="L47" s="79" t="s">
        <v>178</v>
      </c>
      <c r="M47" s="82">
        <v>20391</v>
      </c>
      <c r="O47" s="28" t="s">
        <v>178</v>
      </c>
      <c r="P47" s="28">
        <v>20391</v>
      </c>
      <c r="Q47" s="1"/>
      <c r="R47" s="1"/>
      <c r="S47" s="44"/>
      <c r="T47" s="42"/>
    </row>
    <row r="48" spans="5:20" ht="15.75">
      <c r="E48" t="s">
        <v>681</v>
      </c>
      <c r="F48" t="s">
        <v>707</v>
      </c>
      <c r="G48" s="81" t="s">
        <v>820</v>
      </c>
      <c r="H48" s="81" t="s">
        <v>821</v>
      </c>
      <c r="J48" s="80" t="s">
        <v>141</v>
      </c>
      <c r="K48" s="66">
        <v>203</v>
      </c>
      <c r="L48" s="79" t="s">
        <v>179</v>
      </c>
      <c r="M48" s="82">
        <v>20395</v>
      </c>
      <c r="O48" s="28" t="s">
        <v>179</v>
      </c>
      <c r="P48" s="28">
        <v>20395</v>
      </c>
      <c r="Q48" s="1"/>
      <c r="R48" s="1"/>
      <c r="S48" s="44"/>
      <c r="T48" s="42"/>
    </row>
    <row r="49" spans="5:20" ht="15.75">
      <c r="E49" t="s">
        <v>681</v>
      </c>
      <c r="F49" t="s">
        <v>707</v>
      </c>
      <c r="G49" s="81" t="s">
        <v>822</v>
      </c>
      <c r="H49" s="81" t="s">
        <v>823</v>
      </c>
      <c r="J49" s="80" t="s">
        <v>143</v>
      </c>
      <c r="K49" s="66">
        <v>212</v>
      </c>
      <c r="L49" s="79" t="s">
        <v>181</v>
      </c>
      <c r="M49" s="82">
        <v>21202</v>
      </c>
      <c r="O49" s="28" t="s">
        <v>181</v>
      </c>
      <c r="P49" s="28">
        <v>21202</v>
      </c>
      <c r="Q49" s="1"/>
      <c r="R49" s="1"/>
      <c r="S49" s="44"/>
      <c r="T49" s="42"/>
    </row>
    <row r="50" spans="5:20" ht="15.75">
      <c r="E50" t="s">
        <v>681</v>
      </c>
      <c r="F50" t="s">
        <v>707</v>
      </c>
      <c r="G50" s="81" t="s">
        <v>824</v>
      </c>
      <c r="H50" s="81" t="s">
        <v>825</v>
      </c>
      <c r="J50" s="80" t="s">
        <v>143</v>
      </c>
      <c r="K50" s="66">
        <v>212</v>
      </c>
      <c r="L50" s="79" t="s">
        <v>182</v>
      </c>
      <c r="M50" s="82">
        <v>21233</v>
      </c>
      <c r="O50" s="28" t="s">
        <v>182</v>
      </c>
      <c r="P50" s="28">
        <v>21233</v>
      </c>
      <c r="Q50" s="1"/>
      <c r="R50" s="1"/>
      <c r="S50" s="44"/>
      <c r="T50" s="42"/>
    </row>
    <row r="51" spans="5:20" ht="15.75">
      <c r="E51" t="s">
        <v>681</v>
      </c>
      <c r="F51" t="s">
        <v>707</v>
      </c>
      <c r="G51" s="81" t="s">
        <v>826</v>
      </c>
      <c r="H51" s="81" t="s">
        <v>827</v>
      </c>
      <c r="J51" s="80" t="s">
        <v>143</v>
      </c>
      <c r="K51" s="66">
        <v>212</v>
      </c>
      <c r="L51" s="79" t="s">
        <v>183</v>
      </c>
      <c r="M51" s="82">
        <v>21204</v>
      </c>
      <c r="O51" s="28" t="s">
        <v>183</v>
      </c>
      <c r="P51" s="28">
        <v>21204</v>
      </c>
      <c r="Q51" s="1"/>
      <c r="R51" s="1"/>
      <c r="S51" s="44"/>
      <c r="T51" s="42"/>
    </row>
    <row r="52" spans="5:20" ht="15.75">
      <c r="E52" t="s">
        <v>681</v>
      </c>
      <c r="F52" t="s">
        <v>707</v>
      </c>
      <c r="G52" s="81" t="s">
        <v>828</v>
      </c>
      <c r="H52" s="81" t="s">
        <v>829</v>
      </c>
      <c r="J52" s="80" t="s">
        <v>143</v>
      </c>
      <c r="K52" s="66">
        <v>212</v>
      </c>
      <c r="L52" s="79" t="s">
        <v>185</v>
      </c>
      <c r="M52" s="82">
        <v>21213</v>
      </c>
      <c r="O52" s="28" t="s">
        <v>185</v>
      </c>
      <c r="P52" s="28">
        <v>21213</v>
      </c>
      <c r="Q52" s="1"/>
      <c r="R52" s="1"/>
      <c r="S52" s="44"/>
      <c r="T52" s="42"/>
    </row>
    <row r="53" spans="5:20" ht="15.75">
      <c r="E53" t="s">
        <v>681</v>
      </c>
      <c r="F53" t="s">
        <v>707</v>
      </c>
      <c r="G53" s="81" t="s">
        <v>830</v>
      </c>
      <c r="H53" s="81" t="s">
        <v>831</v>
      </c>
      <c r="J53" s="80" t="s">
        <v>143</v>
      </c>
      <c r="K53" s="66">
        <v>212</v>
      </c>
      <c r="L53" s="79" t="s">
        <v>187</v>
      </c>
      <c r="M53" s="82">
        <v>21263</v>
      </c>
      <c r="O53" s="28" t="s">
        <v>187</v>
      </c>
      <c r="P53" s="28">
        <v>21263</v>
      </c>
      <c r="Q53" s="1"/>
      <c r="R53" s="1"/>
      <c r="S53" s="44"/>
      <c r="T53" s="42"/>
    </row>
    <row r="54" spans="5:20" ht="15.75">
      <c r="E54" t="s">
        <v>681</v>
      </c>
      <c r="F54" t="s">
        <v>707</v>
      </c>
      <c r="G54" s="81" t="s">
        <v>832</v>
      </c>
      <c r="H54" s="81" t="s">
        <v>833</v>
      </c>
      <c r="J54" s="80" t="s">
        <v>143</v>
      </c>
      <c r="K54" s="66">
        <v>212</v>
      </c>
      <c r="L54" s="79" t="s">
        <v>189</v>
      </c>
      <c r="M54" s="82">
        <v>21285</v>
      </c>
      <c r="O54" s="28" t="s">
        <v>189</v>
      </c>
      <c r="P54" s="28">
        <v>21285</v>
      </c>
      <c r="Q54" s="1"/>
      <c r="R54" s="1"/>
      <c r="S54" s="44"/>
      <c r="T54" s="42"/>
    </row>
    <row r="55" spans="5:20" ht="15.75">
      <c r="E55" t="s">
        <v>681</v>
      </c>
      <c r="F55" t="s">
        <v>707</v>
      </c>
      <c r="G55" s="81" t="s">
        <v>834</v>
      </c>
      <c r="H55" s="81" t="s">
        <v>835</v>
      </c>
      <c r="J55" s="80" t="s">
        <v>143</v>
      </c>
      <c r="K55" s="66">
        <v>212</v>
      </c>
      <c r="L55" s="79" t="s">
        <v>191</v>
      </c>
      <c r="M55" s="82">
        <v>21290</v>
      </c>
      <c r="O55" s="28" t="s">
        <v>191</v>
      </c>
      <c r="P55" s="28">
        <v>21290</v>
      </c>
      <c r="Q55" s="1"/>
      <c r="R55" s="1"/>
      <c r="S55" s="44"/>
      <c r="T55" s="42"/>
    </row>
    <row r="56" spans="5:20" ht="15.75">
      <c r="E56" t="s">
        <v>681</v>
      </c>
      <c r="F56" t="s">
        <v>707</v>
      </c>
      <c r="G56" s="81" t="s">
        <v>836</v>
      </c>
      <c r="H56" s="81" t="s">
        <v>837</v>
      </c>
      <c r="J56" s="80" t="s">
        <v>143</v>
      </c>
      <c r="K56" s="66">
        <v>212</v>
      </c>
      <c r="L56" s="79" t="s">
        <v>193</v>
      </c>
      <c r="M56" s="82">
        <v>21294</v>
      </c>
      <c r="O56" s="28" t="s">
        <v>193</v>
      </c>
      <c r="P56" s="28">
        <v>21294</v>
      </c>
      <c r="Q56" s="1"/>
      <c r="R56" s="1"/>
      <c r="S56" s="44"/>
      <c r="T56" s="42"/>
    </row>
    <row r="57" spans="5:20" ht="15.75">
      <c r="E57" t="s">
        <v>681</v>
      </c>
      <c r="F57" t="s">
        <v>707</v>
      </c>
      <c r="G57" s="81" t="s">
        <v>838</v>
      </c>
      <c r="H57" s="81" t="s">
        <v>839</v>
      </c>
      <c r="J57" s="80" t="s">
        <v>145</v>
      </c>
      <c r="K57" s="66">
        <v>213</v>
      </c>
      <c r="L57" s="79" t="s">
        <v>195</v>
      </c>
      <c r="M57" s="82">
        <v>21322</v>
      </c>
      <c r="O57" s="28" t="s">
        <v>195</v>
      </c>
      <c r="P57" s="28">
        <v>21322</v>
      </c>
      <c r="Q57" s="1"/>
      <c r="R57" s="1"/>
      <c r="S57" s="44"/>
      <c r="T57" s="42"/>
    </row>
    <row r="58" spans="5:20" ht="15.75">
      <c r="E58" t="s">
        <v>682</v>
      </c>
      <c r="F58" t="s">
        <v>708</v>
      </c>
      <c r="G58" s="81" t="s">
        <v>840</v>
      </c>
      <c r="H58" s="81" t="s">
        <v>841</v>
      </c>
      <c r="J58" s="80" t="s">
        <v>145</v>
      </c>
      <c r="K58" s="66">
        <v>213</v>
      </c>
      <c r="L58" s="79" t="s">
        <v>197</v>
      </c>
      <c r="M58" s="82">
        <v>21345</v>
      </c>
      <c r="O58" s="28" t="s">
        <v>197</v>
      </c>
      <c r="P58" s="28">
        <v>21345</v>
      </c>
      <c r="Q58" s="1"/>
      <c r="R58" s="1"/>
      <c r="S58" s="44"/>
      <c r="T58" s="42"/>
    </row>
    <row r="59" spans="5:20" ht="15.75">
      <c r="E59" t="s">
        <v>682</v>
      </c>
      <c r="F59" t="s">
        <v>708</v>
      </c>
      <c r="G59" s="81" t="s">
        <v>842</v>
      </c>
      <c r="H59" s="81" t="s">
        <v>843</v>
      </c>
      <c r="J59" s="80" t="s">
        <v>145</v>
      </c>
      <c r="K59" s="66">
        <v>213</v>
      </c>
      <c r="L59" s="79" t="s">
        <v>199</v>
      </c>
      <c r="M59" s="82">
        <v>21347</v>
      </c>
      <c r="O59" s="28" t="s">
        <v>199</v>
      </c>
      <c r="P59" s="28">
        <v>21347</v>
      </c>
      <c r="Q59" s="1"/>
      <c r="R59" s="1"/>
      <c r="S59" s="44"/>
      <c r="T59" s="42"/>
    </row>
    <row r="60" spans="5:20" ht="15.75">
      <c r="E60" t="s">
        <v>682</v>
      </c>
      <c r="F60" t="s">
        <v>708</v>
      </c>
      <c r="G60" s="81" t="s">
        <v>844</v>
      </c>
      <c r="H60" s="81" t="s">
        <v>845</v>
      </c>
      <c r="J60" s="80" t="s">
        <v>145</v>
      </c>
      <c r="K60" s="66">
        <v>213</v>
      </c>
      <c r="L60" s="79" t="s">
        <v>201</v>
      </c>
      <c r="M60" s="82">
        <v>21349</v>
      </c>
      <c r="O60" s="28" t="s">
        <v>201</v>
      </c>
      <c r="P60" s="28">
        <v>21349</v>
      </c>
      <c r="Q60" s="1"/>
      <c r="R60" s="1"/>
      <c r="S60" s="44"/>
      <c r="T60" s="42"/>
    </row>
    <row r="61" spans="5:20" ht="15.75">
      <c r="E61" t="s">
        <v>682</v>
      </c>
      <c r="F61" t="s">
        <v>708</v>
      </c>
      <c r="G61" s="81" t="s">
        <v>846</v>
      </c>
      <c r="H61" s="81" t="s">
        <v>847</v>
      </c>
      <c r="J61" s="80" t="s">
        <v>145</v>
      </c>
      <c r="K61" s="66">
        <v>213</v>
      </c>
      <c r="L61" s="79" t="s">
        <v>203</v>
      </c>
      <c r="M61" s="82">
        <v>21358</v>
      </c>
      <c r="O61" s="28" t="s">
        <v>203</v>
      </c>
      <c r="P61" s="28">
        <v>21358</v>
      </c>
      <c r="Q61" s="1"/>
      <c r="R61" s="1"/>
      <c r="S61" s="44"/>
      <c r="T61" s="42"/>
    </row>
    <row r="62" spans="5:20" ht="15.75">
      <c r="E62" t="s">
        <v>682</v>
      </c>
      <c r="F62" t="s">
        <v>708</v>
      </c>
      <c r="G62" s="81" t="s">
        <v>848</v>
      </c>
      <c r="H62" s="81" t="s">
        <v>849</v>
      </c>
      <c r="J62" s="80" t="s">
        <v>145</v>
      </c>
      <c r="K62" s="66">
        <v>213</v>
      </c>
      <c r="L62" s="79" t="s">
        <v>205</v>
      </c>
      <c r="M62" s="82">
        <v>21376</v>
      </c>
      <c r="O62" s="28" t="s">
        <v>205</v>
      </c>
      <c r="P62" s="28">
        <v>21376</v>
      </c>
      <c r="Q62" s="1"/>
      <c r="R62" s="1"/>
      <c r="S62" s="44"/>
      <c r="T62" s="42"/>
    </row>
    <row r="63" spans="5:20" ht="15.75">
      <c r="E63" t="s">
        <v>682</v>
      </c>
      <c r="F63" t="s">
        <v>708</v>
      </c>
      <c r="G63" s="81" t="s">
        <v>850</v>
      </c>
      <c r="H63" s="81" t="s">
        <v>851</v>
      </c>
      <c r="J63" s="80" t="s">
        <v>145</v>
      </c>
      <c r="K63" s="66">
        <v>213</v>
      </c>
      <c r="L63" s="79" t="s">
        <v>207</v>
      </c>
      <c r="M63" s="82">
        <v>21395</v>
      </c>
      <c r="O63" s="28" t="s">
        <v>207</v>
      </c>
      <c r="P63" s="28">
        <v>21395</v>
      </c>
      <c r="Q63" s="1"/>
      <c r="R63" s="1"/>
      <c r="S63" s="44"/>
      <c r="T63" s="42"/>
    </row>
    <row r="64" spans="5:20" ht="15.75">
      <c r="E64" t="s">
        <v>682</v>
      </c>
      <c r="F64" t="s">
        <v>708</v>
      </c>
      <c r="G64" s="81" t="s">
        <v>852</v>
      </c>
      <c r="H64" s="81" t="s">
        <v>853</v>
      </c>
      <c r="J64" s="80" t="s">
        <v>145</v>
      </c>
      <c r="K64" s="66">
        <v>213</v>
      </c>
      <c r="L64" s="79" t="s">
        <v>209</v>
      </c>
      <c r="M64" s="82">
        <v>21379</v>
      </c>
      <c r="O64" s="28" t="s">
        <v>209</v>
      </c>
      <c r="P64" s="28">
        <v>21379</v>
      </c>
      <c r="Q64" s="1"/>
      <c r="R64" s="1"/>
      <c r="S64" s="44"/>
      <c r="T64" s="42"/>
    </row>
    <row r="65" spans="5:20" ht="15.75">
      <c r="E65" t="s">
        <v>682</v>
      </c>
      <c r="F65" t="s">
        <v>708</v>
      </c>
      <c r="G65" s="81" t="s">
        <v>854</v>
      </c>
      <c r="H65" s="81" t="s">
        <v>855</v>
      </c>
      <c r="J65" s="80" t="s">
        <v>147</v>
      </c>
      <c r="K65" s="66">
        <v>215</v>
      </c>
      <c r="L65" s="79" t="s">
        <v>211</v>
      </c>
      <c r="M65" s="82">
        <v>21504</v>
      </c>
      <c r="O65" s="28" t="s">
        <v>211</v>
      </c>
      <c r="P65" s="28">
        <v>21504</v>
      </c>
      <c r="Q65" s="1"/>
      <c r="R65" s="1"/>
      <c r="S65" s="44"/>
      <c r="T65" s="42"/>
    </row>
    <row r="66" spans="5:20" ht="15.75">
      <c r="E66" t="s">
        <v>683</v>
      </c>
      <c r="F66" t="s">
        <v>709</v>
      </c>
      <c r="G66" s="95" t="s">
        <v>856</v>
      </c>
      <c r="H66" s="95" t="s">
        <v>857</v>
      </c>
      <c r="J66" s="80" t="s">
        <v>147</v>
      </c>
      <c r="K66" s="66">
        <v>215</v>
      </c>
      <c r="L66" s="79" t="s">
        <v>212</v>
      </c>
      <c r="M66" s="82">
        <v>21508</v>
      </c>
      <c r="O66" s="28" t="s">
        <v>212</v>
      </c>
      <c r="P66" s="28">
        <v>21508</v>
      </c>
      <c r="Q66" s="1"/>
      <c r="R66" s="1"/>
      <c r="S66" s="44"/>
      <c r="T66" s="42"/>
    </row>
    <row r="67" spans="5:20" ht="15.75">
      <c r="E67" t="s">
        <v>683</v>
      </c>
      <c r="F67" t="s">
        <v>709</v>
      </c>
      <c r="G67" s="95" t="s">
        <v>685</v>
      </c>
      <c r="H67" s="95" t="s">
        <v>858</v>
      </c>
      <c r="J67" s="80" t="s">
        <v>147</v>
      </c>
      <c r="K67" s="66">
        <v>215</v>
      </c>
      <c r="L67" s="79" t="s">
        <v>213</v>
      </c>
      <c r="M67" s="82">
        <v>21512</v>
      </c>
      <c r="O67" s="28" t="s">
        <v>213</v>
      </c>
      <c r="P67" s="28">
        <v>21512</v>
      </c>
      <c r="Q67" s="1"/>
      <c r="R67" s="1"/>
      <c r="S67" s="44"/>
      <c r="T67" s="42"/>
    </row>
    <row r="68" spans="5:20" ht="15.75">
      <c r="E68" t="s">
        <v>683</v>
      </c>
      <c r="F68" t="s">
        <v>709</v>
      </c>
      <c r="G68" s="95" t="s">
        <v>859</v>
      </c>
      <c r="H68" s="95" t="s">
        <v>860</v>
      </c>
      <c r="J68" s="80" t="s">
        <v>147</v>
      </c>
      <c r="K68" s="66">
        <v>215</v>
      </c>
      <c r="L68" s="79" t="s">
        <v>214</v>
      </c>
      <c r="M68" s="82">
        <v>21506</v>
      </c>
      <c r="O68" s="28" t="s">
        <v>214</v>
      </c>
      <c r="P68" s="28">
        <v>21506</v>
      </c>
      <c r="Q68" s="1"/>
      <c r="R68" s="1"/>
      <c r="S68" s="44"/>
      <c r="T68" s="42"/>
    </row>
    <row r="69" spans="5:20" ht="15.75">
      <c r="E69" t="s">
        <v>683</v>
      </c>
      <c r="F69" t="s">
        <v>709</v>
      </c>
      <c r="G69" s="95" t="s">
        <v>861</v>
      </c>
      <c r="H69" s="95" t="s">
        <v>862</v>
      </c>
      <c r="J69" s="80" t="s">
        <v>147</v>
      </c>
      <c r="K69" s="66">
        <v>215</v>
      </c>
      <c r="L69" s="79" t="s">
        <v>215</v>
      </c>
      <c r="M69" s="82">
        <v>21510</v>
      </c>
      <c r="O69" s="28" t="s">
        <v>215</v>
      </c>
      <c r="P69" s="28">
        <v>21510</v>
      </c>
      <c r="Q69" s="1"/>
      <c r="R69" s="1"/>
      <c r="S69" s="44"/>
      <c r="T69" s="42"/>
    </row>
    <row r="70" spans="5:20" ht="15.75">
      <c r="E70" t="s">
        <v>683</v>
      </c>
      <c r="F70" t="s">
        <v>709</v>
      </c>
      <c r="G70" s="95" t="s">
        <v>863</v>
      </c>
      <c r="H70" s="95" t="s">
        <v>864</v>
      </c>
      <c r="J70" s="80" t="s">
        <v>147</v>
      </c>
      <c r="K70" s="66">
        <v>215</v>
      </c>
      <c r="L70" s="79" t="s">
        <v>216</v>
      </c>
      <c r="M70" s="82">
        <v>21520</v>
      </c>
      <c r="O70" s="28" t="s">
        <v>216</v>
      </c>
      <c r="P70" s="28">
        <v>21520</v>
      </c>
      <c r="Q70" s="1"/>
      <c r="R70" s="1"/>
      <c r="S70" s="44"/>
      <c r="T70" s="42"/>
    </row>
    <row r="71" spans="5:20" ht="15.75">
      <c r="E71" t="s">
        <v>683</v>
      </c>
      <c r="F71" t="s">
        <v>709</v>
      </c>
      <c r="G71" s="95" t="s">
        <v>865</v>
      </c>
      <c r="H71" s="95" t="s">
        <v>866</v>
      </c>
      <c r="J71" s="80" t="s">
        <v>147</v>
      </c>
      <c r="K71" s="66">
        <v>215</v>
      </c>
      <c r="L71" s="79" t="s">
        <v>217</v>
      </c>
      <c r="M71" s="82">
        <v>21519</v>
      </c>
      <c r="O71" s="28" t="s">
        <v>217</v>
      </c>
      <c r="P71" s="28">
        <v>21519</v>
      </c>
      <c r="Q71" s="1"/>
      <c r="R71" s="1"/>
      <c r="S71" s="44"/>
      <c r="T71" s="42"/>
    </row>
    <row r="72" spans="5:20" ht="15.75">
      <c r="E72" t="s">
        <v>683</v>
      </c>
      <c r="F72" t="s">
        <v>709</v>
      </c>
      <c r="G72" s="95" t="s">
        <v>867</v>
      </c>
      <c r="H72" s="95" t="s">
        <v>868</v>
      </c>
      <c r="J72" s="80" t="s">
        <v>147</v>
      </c>
      <c r="K72" s="66">
        <v>215</v>
      </c>
      <c r="L72" s="79" t="s">
        <v>218</v>
      </c>
      <c r="M72" s="82">
        <v>21528</v>
      </c>
      <c r="O72" s="28" t="s">
        <v>218</v>
      </c>
      <c r="P72" s="28">
        <v>21528</v>
      </c>
      <c r="Q72" s="1"/>
      <c r="R72" s="1"/>
      <c r="S72" s="44"/>
      <c r="T72" s="42"/>
    </row>
    <row r="73" spans="5:20" ht="15.75">
      <c r="E73" t="s">
        <v>684</v>
      </c>
      <c r="F73" t="s">
        <v>710</v>
      </c>
      <c r="G73" s="95" t="s">
        <v>869</v>
      </c>
      <c r="H73" s="95" t="s">
        <v>870</v>
      </c>
      <c r="J73" s="80" t="s">
        <v>147</v>
      </c>
      <c r="K73" s="66">
        <v>215</v>
      </c>
      <c r="L73" s="79" t="s">
        <v>219</v>
      </c>
      <c r="M73" s="82">
        <v>21535</v>
      </c>
      <c r="O73" s="28" t="s">
        <v>219</v>
      </c>
      <c r="P73" s="28">
        <v>21535</v>
      </c>
      <c r="Q73" s="1"/>
      <c r="R73" s="1"/>
      <c r="S73" s="44"/>
      <c r="T73" s="42"/>
    </row>
    <row r="74" spans="5:20" ht="15.75">
      <c r="E74" t="s">
        <v>684</v>
      </c>
      <c r="F74" t="s">
        <v>710</v>
      </c>
      <c r="G74" s="95" t="s">
        <v>871</v>
      </c>
      <c r="H74" s="95" t="s">
        <v>872</v>
      </c>
      <c r="J74" s="80" t="s">
        <v>147</v>
      </c>
      <c r="K74" s="66">
        <v>215</v>
      </c>
      <c r="L74" s="79" t="s">
        <v>220</v>
      </c>
      <c r="M74" s="82">
        <v>21537</v>
      </c>
      <c r="O74" s="28" t="s">
        <v>220</v>
      </c>
      <c r="P74" s="28">
        <v>21537</v>
      </c>
      <c r="Q74" s="1"/>
      <c r="R74" s="1"/>
      <c r="S74" s="44"/>
      <c r="T74" s="42"/>
    </row>
    <row r="75" spans="5:20" ht="15.75">
      <c r="E75" t="s">
        <v>684</v>
      </c>
      <c r="F75" t="s">
        <v>710</v>
      </c>
      <c r="G75" s="95" t="s">
        <v>873</v>
      </c>
      <c r="H75" s="95" t="s">
        <v>874</v>
      </c>
      <c r="J75" s="80" t="s">
        <v>147</v>
      </c>
      <c r="K75" s="66">
        <v>215</v>
      </c>
      <c r="L75" s="79" t="s">
        <v>221</v>
      </c>
      <c r="M75" s="82">
        <v>21543</v>
      </c>
      <c r="O75" s="28" t="s">
        <v>221</v>
      </c>
      <c r="P75" s="28">
        <v>21543</v>
      </c>
      <c r="Q75" s="1"/>
      <c r="R75" s="1"/>
      <c r="S75" s="44"/>
      <c r="T75" s="42"/>
    </row>
    <row r="76" spans="5:20" ht="15.75">
      <c r="E76" t="s">
        <v>684</v>
      </c>
      <c r="F76" t="s">
        <v>710</v>
      </c>
      <c r="G76" s="95" t="s">
        <v>875</v>
      </c>
      <c r="H76" s="95" t="s">
        <v>876</v>
      </c>
      <c r="J76" s="80" t="s">
        <v>147</v>
      </c>
      <c r="K76" s="66">
        <v>215</v>
      </c>
      <c r="L76" s="79" t="s">
        <v>222</v>
      </c>
      <c r="M76" s="82">
        <v>21541</v>
      </c>
      <c r="O76" s="28" t="s">
        <v>222</v>
      </c>
      <c r="P76" s="28">
        <v>21541</v>
      </c>
      <c r="Q76" s="1"/>
      <c r="R76" s="1"/>
      <c r="S76" s="44"/>
      <c r="T76" s="42"/>
    </row>
    <row r="77" spans="5:20" ht="15.75">
      <c r="E77" t="s">
        <v>684</v>
      </c>
      <c r="F77" t="s">
        <v>710</v>
      </c>
      <c r="G77" s="95" t="s">
        <v>877</v>
      </c>
      <c r="H77" s="95" t="s">
        <v>878</v>
      </c>
      <c r="J77" s="80" t="s">
        <v>147</v>
      </c>
      <c r="K77" s="66">
        <v>215</v>
      </c>
      <c r="L77" s="79" t="s">
        <v>223</v>
      </c>
      <c r="M77" s="82">
        <v>21555</v>
      </c>
      <c r="O77" s="28" t="s">
        <v>223</v>
      </c>
      <c r="P77" s="28">
        <v>21555</v>
      </c>
      <c r="Q77" s="1"/>
      <c r="R77" s="1"/>
      <c r="S77" s="44"/>
      <c r="T77" s="42"/>
    </row>
    <row r="78" spans="5:20" ht="15.75">
      <c r="E78" t="s">
        <v>684</v>
      </c>
      <c r="F78" t="s">
        <v>710</v>
      </c>
      <c r="G78" s="95" t="s">
        <v>879</v>
      </c>
      <c r="H78" s="95" t="s">
        <v>880</v>
      </c>
      <c r="J78" s="80" t="s">
        <v>147</v>
      </c>
      <c r="K78" s="66">
        <v>215</v>
      </c>
      <c r="L78" s="79" t="s">
        <v>224</v>
      </c>
      <c r="M78" s="82">
        <v>21557</v>
      </c>
      <c r="O78" s="28" t="s">
        <v>224</v>
      </c>
      <c r="P78" s="28">
        <v>21557</v>
      </c>
      <c r="Q78" s="1"/>
      <c r="R78" s="1"/>
      <c r="S78" s="44"/>
      <c r="T78" s="42"/>
    </row>
    <row r="79" spans="5:20" ht="15.75">
      <c r="E79" t="s">
        <v>684</v>
      </c>
      <c r="F79" t="s">
        <v>710</v>
      </c>
      <c r="G79" s="95" t="s">
        <v>881</v>
      </c>
      <c r="H79" s="95" t="s">
        <v>882</v>
      </c>
      <c r="J79" s="80" t="s">
        <v>147</v>
      </c>
      <c r="K79" s="66">
        <v>215</v>
      </c>
      <c r="L79" s="79" t="s">
        <v>225</v>
      </c>
      <c r="M79" s="82">
        <v>21565</v>
      </c>
      <c r="O79" s="28" t="s">
        <v>225</v>
      </c>
      <c r="P79" s="28">
        <v>21565</v>
      </c>
      <c r="Q79" s="1"/>
      <c r="R79" s="1"/>
      <c r="S79" s="44"/>
      <c r="T79" s="42"/>
    </row>
    <row r="80" spans="5:20" ht="15.75">
      <c r="E80" t="s">
        <v>684</v>
      </c>
      <c r="F80" t="s">
        <v>710</v>
      </c>
      <c r="G80" s="95" t="s">
        <v>883</v>
      </c>
      <c r="H80" s="95" t="s">
        <v>884</v>
      </c>
      <c r="J80" s="80" t="s">
        <v>147</v>
      </c>
      <c r="K80" s="66">
        <v>215</v>
      </c>
      <c r="L80" s="79" t="s">
        <v>226</v>
      </c>
      <c r="M80" s="82">
        <v>21518</v>
      </c>
      <c r="O80" s="28" t="s">
        <v>226</v>
      </c>
      <c r="P80" s="28">
        <v>21518</v>
      </c>
      <c r="Q80" s="1"/>
      <c r="R80" s="1"/>
      <c r="S80" s="44"/>
      <c r="T80" s="42"/>
    </row>
    <row r="81" spans="5:20" ht="15.75">
      <c r="E81" t="s">
        <v>684</v>
      </c>
      <c r="F81" t="s">
        <v>710</v>
      </c>
      <c r="G81" s="95" t="s">
        <v>885</v>
      </c>
      <c r="H81" s="95" t="s">
        <v>886</v>
      </c>
      <c r="J81" s="80" t="s">
        <v>147</v>
      </c>
      <c r="K81" s="66">
        <v>215</v>
      </c>
      <c r="L81" s="79" t="s">
        <v>227</v>
      </c>
      <c r="M81" s="82">
        <v>21533</v>
      </c>
      <c r="O81" s="28" t="s">
        <v>227</v>
      </c>
      <c r="P81" s="28">
        <v>21533</v>
      </c>
      <c r="Q81" s="1"/>
      <c r="R81" s="1"/>
      <c r="S81" s="44"/>
      <c r="T81" s="42"/>
    </row>
    <row r="82" spans="5:20" ht="15.75">
      <c r="E82" t="s">
        <v>685</v>
      </c>
      <c r="F82" t="s">
        <v>711</v>
      </c>
      <c r="G82" s="95" t="s">
        <v>887</v>
      </c>
      <c r="H82" s="95" t="s">
        <v>888</v>
      </c>
      <c r="J82" s="80" t="s">
        <v>147</v>
      </c>
      <c r="K82" s="66">
        <v>215</v>
      </c>
      <c r="L82" s="79" t="s">
        <v>228</v>
      </c>
      <c r="M82" s="82">
        <v>21537</v>
      </c>
      <c r="O82" s="28" t="s">
        <v>228</v>
      </c>
      <c r="P82" s="28">
        <v>21537</v>
      </c>
      <c r="Q82" s="1"/>
      <c r="R82" s="1"/>
      <c r="S82" s="44"/>
      <c r="T82" s="42"/>
    </row>
    <row r="83" spans="5:20" ht="15.75">
      <c r="E83" t="s">
        <v>686</v>
      </c>
      <c r="F83" t="s">
        <v>712</v>
      </c>
      <c r="G83" s="96" t="s">
        <v>889</v>
      </c>
      <c r="H83" s="96" t="s">
        <v>890</v>
      </c>
      <c r="J83" s="80" t="s">
        <v>147</v>
      </c>
      <c r="K83" s="66">
        <v>215</v>
      </c>
      <c r="L83" s="79" t="s">
        <v>229</v>
      </c>
      <c r="M83" s="82">
        <v>21547</v>
      </c>
      <c r="O83" s="28" t="s">
        <v>229</v>
      </c>
      <c r="P83" s="28">
        <v>21547</v>
      </c>
      <c r="Q83" s="1"/>
      <c r="R83" s="1"/>
      <c r="S83" s="44"/>
      <c r="T83" s="42"/>
    </row>
    <row r="84" spans="5:20" ht="15.75">
      <c r="E84" t="s">
        <v>686</v>
      </c>
      <c r="F84" t="s">
        <v>712</v>
      </c>
      <c r="G84" s="96" t="s">
        <v>891</v>
      </c>
      <c r="H84" s="96" t="s">
        <v>892</v>
      </c>
      <c r="J84" s="80" t="s">
        <v>147</v>
      </c>
      <c r="K84" s="66">
        <v>215</v>
      </c>
      <c r="L84" s="79" t="s">
        <v>230</v>
      </c>
      <c r="M84" s="82">
        <v>21553</v>
      </c>
      <c r="O84" s="28" t="s">
        <v>230</v>
      </c>
      <c r="P84" s="28">
        <v>21553</v>
      </c>
      <c r="Q84" s="1"/>
      <c r="R84" s="1"/>
      <c r="S84" s="44"/>
      <c r="T84" s="42"/>
    </row>
    <row r="85" spans="5:20" ht="15.75">
      <c r="E85" t="s">
        <v>686</v>
      </c>
      <c r="F85" t="s">
        <v>712</v>
      </c>
      <c r="G85" s="96" t="s">
        <v>893</v>
      </c>
      <c r="H85" s="96" t="s">
        <v>894</v>
      </c>
      <c r="J85" s="80" t="s">
        <v>147</v>
      </c>
      <c r="K85" s="66">
        <v>215</v>
      </c>
      <c r="L85" s="79" t="s">
        <v>231</v>
      </c>
      <c r="M85" s="82">
        <v>21561</v>
      </c>
      <c r="O85" s="28" t="s">
        <v>231</v>
      </c>
      <c r="P85" s="28">
        <v>21561</v>
      </c>
      <c r="Q85" s="1"/>
      <c r="R85" s="1"/>
      <c r="S85" s="44"/>
      <c r="T85" s="42"/>
    </row>
    <row r="86" spans="5:20" ht="15.75">
      <c r="E86" t="s">
        <v>686</v>
      </c>
      <c r="F86" t="s">
        <v>712</v>
      </c>
      <c r="G86" s="96" t="s">
        <v>895</v>
      </c>
      <c r="H86" s="96" t="s">
        <v>896</v>
      </c>
      <c r="J86" s="80" t="s">
        <v>147</v>
      </c>
      <c r="K86" s="66">
        <v>215</v>
      </c>
      <c r="L86" s="79" t="s">
        <v>232</v>
      </c>
      <c r="M86" s="82">
        <v>21570</v>
      </c>
      <c r="O86" s="28" t="s">
        <v>232</v>
      </c>
      <c r="P86" s="28">
        <v>21570</v>
      </c>
      <c r="Q86" s="1"/>
      <c r="R86" s="1"/>
      <c r="S86" s="44"/>
      <c r="T86" s="42"/>
    </row>
    <row r="87" spans="5:20" ht="15.75">
      <c r="E87" t="s">
        <v>686</v>
      </c>
      <c r="F87" t="s">
        <v>712</v>
      </c>
      <c r="G87" s="96" t="s">
        <v>897</v>
      </c>
      <c r="H87" s="96" t="s">
        <v>898</v>
      </c>
      <c r="J87" s="80" t="s">
        <v>147</v>
      </c>
      <c r="K87" s="66">
        <v>215</v>
      </c>
      <c r="L87" s="79" t="s">
        <v>233</v>
      </c>
      <c r="M87" s="82">
        <v>21574</v>
      </c>
      <c r="O87" s="28" t="s">
        <v>233</v>
      </c>
      <c r="P87" s="28">
        <v>21574</v>
      </c>
      <c r="Q87" s="1"/>
      <c r="R87" s="1"/>
      <c r="S87" s="44"/>
      <c r="T87" s="42"/>
    </row>
    <row r="88" spans="5:20" ht="15.75">
      <c r="E88" t="s">
        <v>686</v>
      </c>
      <c r="F88" t="s">
        <v>712</v>
      </c>
      <c r="G88" s="24" t="s">
        <v>899</v>
      </c>
      <c r="H88" s="24" t="s">
        <v>900</v>
      </c>
      <c r="J88" s="80" t="s">
        <v>147</v>
      </c>
      <c r="K88" s="66">
        <v>215</v>
      </c>
      <c r="L88" s="79" t="s">
        <v>234</v>
      </c>
      <c r="M88" s="82">
        <v>21578</v>
      </c>
      <c r="O88" s="28" t="s">
        <v>234</v>
      </c>
      <c r="P88" s="28">
        <v>21578</v>
      </c>
      <c r="Q88" s="1"/>
      <c r="R88" s="1"/>
      <c r="S88" s="44"/>
      <c r="T88" s="42"/>
    </row>
    <row r="89" spans="5:20" ht="15.75">
      <c r="E89" t="s">
        <v>686</v>
      </c>
      <c r="F89" t="s">
        <v>712</v>
      </c>
      <c r="G89" s="24" t="s">
        <v>901</v>
      </c>
      <c r="H89" s="24" t="s">
        <v>902</v>
      </c>
      <c r="J89" s="80" t="s">
        <v>147</v>
      </c>
      <c r="K89" s="66">
        <v>215</v>
      </c>
      <c r="L89" s="79" t="s">
        <v>235</v>
      </c>
      <c r="M89" s="82">
        <v>21582</v>
      </c>
      <c r="O89" s="28" t="s">
        <v>235</v>
      </c>
      <c r="P89" s="28">
        <v>21582</v>
      </c>
      <c r="Q89" s="1"/>
      <c r="R89" s="1"/>
      <c r="S89" s="44"/>
      <c r="T89" s="42"/>
    </row>
    <row r="90" spans="5:20" ht="15.75">
      <c r="E90" t="s">
        <v>686</v>
      </c>
      <c r="F90" t="s">
        <v>712</v>
      </c>
      <c r="G90" s="24" t="s">
        <v>903</v>
      </c>
      <c r="H90" s="24" t="s">
        <v>904</v>
      </c>
      <c r="J90" s="80" t="s">
        <v>147</v>
      </c>
      <c r="K90" s="66">
        <v>215</v>
      </c>
      <c r="L90" s="79" t="s">
        <v>236</v>
      </c>
      <c r="M90" s="82">
        <v>21586</v>
      </c>
      <c r="O90" s="28" t="s">
        <v>236</v>
      </c>
      <c r="P90" s="28">
        <v>21586</v>
      </c>
      <c r="Q90" s="1"/>
      <c r="R90" s="1"/>
      <c r="S90" s="44"/>
      <c r="T90" s="42"/>
    </row>
    <row r="91" spans="5:20" ht="15.75">
      <c r="E91" t="s">
        <v>686</v>
      </c>
      <c r="F91" t="s">
        <v>712</v>
      </c>
      <c r="G91" s="24" t="s">
        <v>905</v>
      </c>
      <c r="H91" s="24" t="s">
        <v>906</v>
      </c>
      <c r="J91" s="80" t="s">
        <v>149</v>
      </c>
      <c r="K91" s="66">
        <v>219</v>
      </c>
      <c r="L91" s="79" t="s">
        <v>237</v>
      </c>
      <c r="M91" s="82">
        <v>21909</v>
      </c>
      <c r="O91" s="28" t="s">
        <v>237</v>
      </c>
      <c r="P91" s="28">
        <v>21909</v>
      </c>
      <c r="Q91" s="1"/>
      <c r="R91" s="1"/>
      <c r="S91" s="44"/>
      <c r="T91" s="42"/>
    </row>
    <row r="92" spans="5:20" ht="15.75">
      <c r="E92" t="s">
        <v>686</v>
      </c>
      <c r="F92" t="s">
        <v>712</v>
      </c>
      <c r="G92" s="24" t="s">
        <v>907</v>
      </c>
      <c r="H92" s="24" t="s">
        <v>908</v>
      </c>
      <c r="J92" s="80" t="s">
        <v>149</v>
      </c>
      <c r="K92" s="66">
        <v>219</v>
      </c>
      <c r="L92" s="79" t="s">
        <v>238</v>
      </c>
      <c r="M92" s="82">
        <v>21915</v>
      </c>
      <c r="O92" s="28" t="s">
        <v>238</v>
      </c>
      <c r="P92" s="28">
        <v>21915</v>
      </c>
      <c r="Q92" s="1"/>
      <c r="R92" s="1"/>
      <c r="S92" s="44"/>
      <c r="T92" s="42"/>
    </row>
    <row r="93" spans="5:20" ht="15.75">
      <c r="E93" t="s">
        <v>686</v>
      </c>
      <c r="F93" t="s">
        <v>712</v>
      </c>
      <c r="G93" s="24" t="s">
        <v>909</v>
      </c>
      <c r="H93" s="24" t="s">
        <v>910</v>
      </c>
      <c r="J93" s="80" t="s">
        <v>149</v>
      </c>
      <c r="K93" s="66">
        <v>219</v>
      </c>
      <c r="L93" s="79" t="s">
        <v>239</v>
      </c>
      <c r="M93" s="82">
        <v>21918</v>
      </c>
      <c r="O93" s="28" t="s">
        <v>239</v>
      </c>
      <c r="P93" s="28">
        <v>21918</v>
      </c>
      <c r="Q93" s="1"/>
      <c r="R93" s="1"/>
      <c r="S93" s="44"/>
      <c r="T93" s="42"/>
    </row>
    <row r="94" spans="5:20" ht="15.75">
      <c r="E94" t="s">
        <v>686</v>
      </c>
      <c r="F94" t="s">
        <v>712</v>
      </c>
      <c r="G94" s="24" t="s">
        <v>911</v>
      </c>
      <c r="H94" s="24" t="s">
        <v>912</v>
      </c>
      <c r="J94" s="79" t="s">
        <v>149</v>
      </c>
      <c r="K94" s="66">
        <v>219</v>
      </c>
      <c r="L94" s="79" t="s">
        <v>240</v>
      </c>
      <c r="M94" s="79">
        <v>21927</v>
      </c>
      <c r="O94" s="79" t="s">
        <v>240</v>
      </c>
      <c r="P94" s="79">
        <v>21927</v>
      </c>
      <c r="Q94" s="79"/>
      <c r="R94" s="79"/>
      <c r="S94" s="83"/>
      <c r="T94" s="79"/>
    </row>
    <row r="95" spans="5:20" ht="15.75">
      <c r="E95" t="s">
        <v>686</v>
      </c>
      <c r="F95" t="s">
        <v>712</v>
      </c>
      <c r="G95" s="24" t="s">
        <v>913</v>
      </c>
      <c r="H95" s="24" t="s">
        <v>914</v>
      </c>
      <c r="J95" s="79" t="s">
        <v>149</v>
      </c>
      <c r="K95" s="66">
        <v>219</v>
      </c>
      <c r="L95" s="79" t="s">
        <v>241</v>
      </c>
      <c r="M95" s="79">
        <v>21931</v>
      </c>
      <c r="O95" s="79" t="s">
        <v>241</v>
      </c>
      <c r="P95" s="79">
        <v>21931</v>
      </c>
      <c r="Q95" s="79"/>
      <c r="R95" s="79"/>
      <c r="S95" s="83"/>
      <c r="T95" s="79"/>
    </row>
    <row r="96" spans="5:20" ht="15.75">
      <c r="E96" t="s">
        <v>686</v>
      </c>
      <c r="F96" t="s">
        <v>712</v>
      </c>
      <c r="G96" s="24" t="s">
        <v>915</v>
      </c>
      <c r="H96" s="24" t="s">
        <v>916</v>
      </c>
      <c r="J96" s="79" t="s">
        <v>149</v>
      </c>
      <c r="K96" s="66">
        <v>219</v>
      </c>
      <c r="L96" s="79" t="s">
        <v>242</v>
      </c>
      <c r="M96" s="79">
        <v>21967</v>
      </c>
      <c r="O96" s="79" t="s">
        <v>242</v>
      </c>
      <c r="P96" s="79">
        <v>21967</v>
      </c>
      <c r="Q96" s="79"/>
      <c r="R96" s="79"/>
      <c r="S96" s="83"/>
      <c r="T96" s="79"/>
    </row>
    <row r="97" spans="5:20" ht="15.75">
      <c r="E97" t="s">
        <v>686</v>
      </c>
      <c r="F97" t="s">
        <v>712</v>
      </c>
      <c r="G97" s="24" t="s">
        <v>917</v>
      </c>
      <c r="H97" s="24" t="s">
        <v>918</v>
      </c>
      <c r="J97" s="79" t="s">
        <v>149</v>
      </c>
      <c r="K97" s="66">
        <v>219</v>
      </c>
      <c r="L97" s="79" t="s">
        <v>243</v>
      </c>
      <c r="M97" s="79">
        <v>21936</v>
      </c>
      <c r="O97" s="79" t="s">
        <v>243</v>
      </c>
      <c r="P97" s="79">
        <v>21936</v>
      </c>
      <c r="Q97" s="79"/>
      <c r="R97" s="79"/>
      <c r="S97" s="83"/>
      <c r="T97" s="79"/>
    </row>
    <row r="98" spans="5:20" ht="15.75">
      <c r="E98" t="s">
        <v>686</v>
      </c>
      <c r="F98" t="s">
        <v>712</v>
      </c>
      <c r="G98" s="24" t="s">
        <v>919</v>
      </c>
      <c r="H98" s="24" t="s">
        <v>920</v>
      </c>
      <c r="J98" s="79" t="s">
        <v>149</v>
      </c>
      <c r="K98" s="66">
        <v>219</v>
      </c>
      <c r="L98" s="79" t="s">
        <v>244</v>
      </c>
      <c r="M98" s="79">
        <v>21940</v>
      </c>
      <c r="O98" s="79" t="s">
        <v>244</v>
      </c>
      <c r="P98" s="79">
        <v>21940</v>
      </c>
      <c r="Q98" s="79"/>
      <c r="R98" s="79"/>
      <c r="S98" s="83"/>
      <c r="T98" s="79"/>
    </row>
    <row r="99" spans="5:20" ht="15.75">
      <c r="E99" t="s">
        <v>686</v>
      </c>
      <c r="F99" t="s">
        <v>712</v>
      </c>
      <c r="G99" s="24" t="s">
        <v>921</v>
      </c>
      <c r="H99" s="24" t="s">
        <v>922</v>
      </c>
      <c r="J99" s="79" t="s">
        <v>149</v>
      </c>
      <c r="K99" s="66">
        <v>219</v>
      </c>
      <c r="L99" s="79" t="s">
        <v>245</v>
      </c>
      <c r="M99" s="79">
        <v>21954</v>
      </c>
      <c r="O99" s="79" t="s">
        <v>245</v>
      </c>
      <c r="P99" s="79">
        <v>21954</v>
      </c>
      <c r="Q99" s="79"/>
      <c r="R99" s="79"/>
      <c r="S99" s="83"/>
      <c r="T99" s="79"/>
    </row>
    <row r="100" spans="5:20" ht="15.75">
      <c r="E100" t="s">
        <v>686</v>
      </c>
      <c r="F100" t="s">
        <v>712</v>
      </c>
      <c r="G100" s="24" t="s">
        <v>923</v>
      </c>
      <c r="H100" s="24" t="s">
        <v>924</v>
      </c>
      <c r="J100" s="79" t="s">
        <v>149</v>
      </c>
      <c r="K100" s="66">
        <v>219</v>
      </c>
      <c r="L100" s="79" t="s">
        <v>246</v>
      </c>
      <c r="M100" s="79">
        <v>21972</v>
      </c>
      <c r="O100" s="79" t="s">
        <v>246</v>
      </c>
      <c r="P100" s="79">
        <v>21972</v>
      </c>
      <c r="Q100" s="79"/>
      <c r="R100" s="79"/>
      <c r="S100" s="83"/>
      <c r="T100" s="79"/>
    </row>
    <row r="101" spans="5:20" ht="15.75">
      <c r="E101" t="s">
        <v>686</v>
      </c>
      <c r="F101" t="s">
        <v>712</v>
      </c>
      <c r="G101" s="24" t="s">
        <v>925</v>
      </c>
      <c r="H101" s="24" t="s">
        <v>926</v>
      </c>
      <c r="J101" s="79" t="s">
        <v>149</v>
      </c>
      <c r="K101" s="66">
        <v>219</v>
      </c>
      <c r="L101" s="79" t="s">
        <v>247</v>
      </c>
      <c r="M101" s="79">
        <v>21975</v>
      </c>
      <c r="O101" s="79" t="s">
        <v>247</v>
      </c>
      <c r="P101" s="79">
        <v>21975</v>
      </c>
      <c r="Q101" s="79"/>
      <c r="R101" s="79"/>
      <c r="S101" s="83"/>
      <c r="T101" s="79"/>
    </row>
    <row r="102" spans="5:20" ht="15.75">
      <c r="E102" t="s">
        <v>687</v>
      </c>
      <c r="F102" t="s">
        <v>713</v>
      </c>
      <c r="G102" s="24" t="s">
        <v>927</v>
      </c>
      <c r="H102" s="24" t="s">
        <v>928</v>
      </c>
      <c r="J102" s="79" t="s">
        <v>149</v>
      </c>
      <c r="K102" s="66">
        <v>219</v>
      </c>
      <c r="L102" s="79" t="s">
        <v>248</v>
      </c>
      <c r="M102" s="79">
        <v>21973</v>
      </c>
      <c r="O102" s="79" t="s">
        <v>248</v>
      </c>
      <c r="P102" s="79">
        <v>21973</v>
      </c>
      <c r="Q102" s="79"/>
      <c r="R102" s="79"/>
      <c r="S102" s="83"/>
      <c r="T102" s="79"/>
    </row>
    <row r="103" spans="5:20" ht="15.75">
      <c r="E103" t="s">
        <v>687</v>
      </c>
      <c r="F103" t="s">
        <v>713</v>
      </c>
      <c r="G103" s="24" t="s">
        <v>929</v>
      </c>
      <c r="H103" s="24" t="s">
        <v>930</v>
      </c>
      <c r="J103" s="79" t="s">
        <v>149</v>
      </c>
      <c r="K103" s="66">
        <v>219</v>
      </c>
      <c r="L103" s="79" t="s">
        <v>249</v>
      </c>
      <c r="M103" s="79">
        <v>21981</v>
      </c>
      <c r="O103" s="79" t="s">
        <v>249</v>
      </c>
      <c r="P103" s="79">
        <v>21981</v>
      </c>
      <c r="Q103" s="79"/>
      <c r="R103" s="79"/>
      <c r="S103" s="83"/>
      <c r="T103" s="79"/>
    </row>
    <row r="104" spans="5:20" ht="15.75">
      <c r="E104" t="s">
        <v>687</v>
      </c>
      <c r="F104" t="s">
        <v>713</v>
      </c>
      <c r="G104" s="24" t="s">
        <v>931</v>
      </c>
      <c r="H104" s="24" t="s">
        <v>932</v>
      </c>
      <c r="J104" s="79" t="s">
        <v>149</v>
      </c>
      <c r="K104" s="66">
        <v>219</v>
      </c>
      <c r="L104" s="79" t="s">
        <v>250</v>
      </c>
      <c r="M104" s="79">
        <v>21987</v>
      </c>
      <c r="O104" s="79" t="s">
        <v>250</v>
      </c>
      <c r="P104" s="79">
        <v>21987</v>
      </c>
      <c r="Q104" s="79"/>
      <c r="R104" s="79"/>
      <c r="S104" s="83"/>
      <c r="T104" s="79"/>
    </row>
    <row r="105" spans="5:20" ht="15.75">
      <c r="E105" t="s">
        <v>687</v>
      </c>
      <c r="F105" t="s">
        <v>713</v>
      </c>
      <c r="G105" s="24" t="s">
        <v>933</v>
      </c>
      <c r="H105" s="24" t="s">
        <v>934</v>
      </c>
      <c r="J105" s="79" t="s">
        <v>149</v>
      </c>
      <c r="K105" s="66">
        <v>219</v>
      </c>
      <c r="L105" s="79" t="s">
        <v>251</v>
      </c>
      <c r="M105" s="79">
        <v>21968</v>
      </c>
      <c r="O105" s="79" t="s">
        <v>251</v>
      </c>
      <c r="P105" s="79">
        <v>21968</v>
      </c>
      <c r="Q105" s="79"/>
      <c r="R105" s="79"/>
      <c r="S105" s="83"/>
      <c r="T105" s="79"/>
    </row>
    <row r="106" spans="5:20" ht="15.75">
      <c r="E106" t="s">
        <v>687</v>
      </c>
      <c r="F106" t="s">
        <v>713</v>
      </c>
      <c r="G106" s="24" t="s">
        <v>935</v>
      </c>
      <c r="H106" s="24" t="s">
        <v>936</v>
      </c>
      <c r="J106" s="79" t="s">
        <v>149</v>
      </c>
      <c r="K106" s="66">
        <v>219</v>
      </c>
      <c r="L106" s="79" t="s">
        <v>252</v>
      </c>
      <c r="M106" s="79">
        <v>21937</v>
      </c>
      <c r="O106" s="79" t="s">
        <v>252</v>
      </c>
      <c r="P106" s="79">
        <v>21937</v>
      </c>
      <c r="Q106" s="79"/>
      <c r="R106" s="79"/>
      <c r="S106" s="83"/>
      <c r="T106" s="79"/>
    </row>
    <row r="107" spans="5:20" ht="15.75">
      <c r="E107" t="s">
        <v>687</v>
      </c>
      <c r="F107" t="s">
        <v>713</v>
      </c>
      <c r="G107" s="24" t="s">
        <v>937</v>
      </c>
      <c r="H107" s="24" t="s">
        <v>938</v>
      </c>
      <c r="J107" s="79" t="s">
        <v>151</v>
      </c>
      <c r="K107" s="66">
        <v>222</v>
      </c>
      <c r="L107" s="79" t="s">
        <v>253</v>
      </c>
      <c r="M107" s="79">
        <v>22216</v>
      </c>
      <c r="O107" s="79" t="s">
        <v>253</v>
      </c>
      <c r="P107" s="79">
        <v>22216</v>
      </c>
      <c r="Q107" s="79"/>
      <c r="R107" s="79"/>
      <c r="S107" s="83"/>
      <c r="T107" s="79"/>
    </row>
    <row r="108" spans="5:20" ht="15.75">
      <c r="E108" t="s">
        <v>687</v>
      </c>
      <c r="F108" t="s">
        <v>713</v>
      </c>
      <c r="G108" s="24" t="s">
        <v>939</v>
      </c>
      <c r="H108" s="24" t="s">
        <v>940</v>
      </c>
      <c r="J108" s="79" t="s">
        <v>151</v>
      </c>
      <c r="K108" s="66">
        <v>222</v>
      </c>
      <c r="L108" s="79" t="s">
        <v>254</v>
      </c>
      <c r="M108" s="79">
        <v>22224</v>
      </c>
      <c r="O108" s="79" t="s">
        <v>254</v>
      </c>
      <c r="P108" s="79">
        <v>22224</v>
      </c>
      <c r="Q108" s="79"/>
      <c r="R108" s="79"/>
      <c r="S108" s="83"/>
      <c r="T108" s="79"/>
    </row>
    <row r="109" spans="5:20" ht="15.75">
      <c r="E109" t="s">
        <v>687</v>
      </c>
      <c r="F109" t="s">
        <v>713</v>
      </c>
      <c r="G109" s="24" t="s">
        <v>941</v>
      </c>
      <c r="H109" s="24" t="s">
        <v>942</v>
      </c>
      <c r="J109" s="79" t="s">
        <v>151</v>
      </c>
      <c r="K109" s="66">
        <v>222</v>
      </c>
      <c r="L109" s="79" t="s">
        <v>255</v>
      </c>
      <c r="M109" s="79">
        <v>22245</v>
      </c>
      <c r="O109" s="79" t="s">
        <v>255</v>
      </c>
      <c r="P109" s="79">
        <v>22245</v>
      </c>
      <c r="Q109" s="79"/>
      <c r="R109" s="79"/>
      <c r="S109" s="83"/>
      <c r="T109" s="79"/>
    </row>
    <row r="110" spans="5:20" ht="15.75">
      <c r="E110" t="s">
        <v>688</v>
      </c>
      <c r="F110" t="s">
        <v>714</v>
      </c>
      <c r="G110" s="24" t="s">
        <v>943</v>
      </c>
      <c r="H110" s="24" t="s">
        <v>944</v>
      </c>
      <c r="J110" s="79" t="s">
        <v>151</v>
      </c>
      <c r="K110" s="66">
        <v>222</v>
      </c>
      <c r="L110" s="79" t="s">
        <v>256</v>
      </c>
      <c r="M110" s="79">
        <v>22249</v>
      </c>
      <c r="O110" s="79" t="s">
        <v>256</v>
      </c>
      <c r="P110" s="79">
        <v>22249</v>
      </c>
      <c r="Q110" s="79"/>
      <c r="R110" s="79"/>
      <c r="S110" s="83"/>
      <c r="T110" s="79"/>
    </row>
    <row r="111" spans="5:20" ht="15.75">
      <c r="E111" t="s">
        <v>688</v>
      </c>
      <c r="F111" t="s">
        <v>714</v>
      </c>
      <c r="G111" s="24" t="s">
        <v>945</v>
      </c>
      <c r="H111" s="24" t="s">
        <v>946</v>
      </c>
      <c r="J111" s="79" t="s">
        <v>151</v>
      </c>
      <c r="K111" s="66">
        <v>222</v>
      </c>
      <c r="L111" s="79" t="s">
        <v>257</v>
      </c>
      <c r="M111" s="79">
        <v>22295</v>
      </c>
      <c r="O111" s="79" t="s">
        <v>257</v>
      </c>
      <c r="P111" s="79">
        <v>22295</v>
      </c>
      <c r="Q111" s="79"/>
      <c r="R111" s="79"/>
      <c r="S111" s="83"/>
      <c r="T111" s="79"/>
    </row>
    <row r="112" spans="5:20" ht="15.75">
      <c r="E112" t="s">
        <v>688</v>
      </c>
      <c r="F112" t="s">
        <v>714</v>
      </c>
      <c r="G112" s="24" t="s">
        <v>947</v>
      </c>
      <c r="H112" s="24" t="s">
        <v>948</v>
      </c>
      <c r="J112" s="79" t="s">
        <v>151</v>
      </c>
      <c r="K112" s="66">
        <v>222</v>
      </c>
      <c r="L112" s="79" t="s">
        <v>258</v>
      </c>
      <c r="M112" s="79">
        <v>22266</v>
      </c>
      <c r="O112" s="79" t="s">
        <v>258</v>
      </c>
      <c r="P112" s="79">
        <v>22266</v>
      </c>
      <c r="Q112" s="79"/>
      <c r="R112" s="79"/>
      <c r="S112" s="83"/>
      <c r="T112" s="79"/>
    </row>
    <row r="113" spans="5:20" ht="15.75">
      <c r="E113" t="s">
        <v>688</v>
      </c>
      <c r="F113" t="s">
        <v>714</v>
      </c>
      <c r="G113" s="24" t="s">
        <v>949</v>
      </c>
      <c r="H113" s="24" t="s">
        <v>950</v>
      </c>
      <c r="J113" s="79" t="s">
        <v>151</v>
      </c>
      <c r="K113" s="66">
        <v>222</v>
      </c>
      <c r="L113" s="79" t="s">
        <v>259</v>
      </c>
      <c r="M113" s="79">
        <v>22290</v>
      </c>
      <c r="O113" s="79" t="s">
        <v>259</v>
      </c>
      <c r="P113" s="79">
        <v>22290</v>
      </c>
      <c r="Q113" s="79"/>
      <c r="R113" s="79"/>
      <c r="S113" s="83"/>
      <c r="T113" s="79"/>
    </row>
    <row r="114" spans="5:20" ht="15.75">
      <c r="E114" t="s">
        <v>688</v>
      </c>
      <c r="F114" t="s">
        <v>714</v>
      </c>
      <c r="G114" s="24" t="s">
        <v>951</v>
      </c>
      <c r="H114" s="24" t="s">
        <v>952</v>
      </c>
      <c r="J114" s="79" t="s">
        <v>151</v>
      </c>
      <c r="K114" s="66">
        <v>222</v>
      </c>
      <c r="L114" s="79" t="s">
        <v>260</v>
      </c>
      <c r="M114" s="79">
        <v>22294</v>
      </c>
      <c r="O114" s="79" t="s">
        <v>260</v>
      </c>
      <c r="P114" s="79">
        <v>22294</v>
      </c>
      <c r="Q114" s="79"/>
      <c r="R114" s="79"/>
      <c r="S114" s="83"/>
      <c r="T114" s="79"/>
    </row>
    <row r="115" spans="5:20" ht="15.75">
      <c r="E115" t="s">
        <v>688</v>
      </c>
      <c r="F115" t="s">
        <v>714</v>
      </c>
      <c r="G115" s="24" t="s">
        <v>953</v>
      </c>
      <c r="H115" s="24" t="s">
        <v>954</v>
      </c>
      <c r="J115" s="79" t="s">
        <v>153</v>
      </c>
      <c r="K115" s="66">
        <v>230</v>
      </c>
      <c r="L115" s="79" t="s">
        <v>261</v>
      </c>
      <c r="M115" s="79">
        <v>23014</v>
      </c>
      <c r="O115" s="79" t="s">
        <v>261</v>
      </c>
      <c r="P115" s="79">
        <v>23014</v>
      </c>
      <c r="Q115" s="79"/>
      <c r="R115" s="79"/>
      <c r="S115" s="83"/>
      <c r="T115" s="79"/>
    </row>
    <row r="116" spans="5:20" ht="15.75">
      <c r="E116" t="s">
        <v>688</v>
      </c>
      <c r="F116" t="s">
        <v>714</v>
      </c>
      <c r="G116" s="24" t="s">
        <v>955</v>
      </c>
      <c r="H116" s="24" t="s">
        <v>956</v>
      </c>
      <c r="J116" s="79" t="s">
        <v>153</v>
      </c>
      <c r="K116" s="66">
        <v>230</v>
      </c>
      <c r="L116" s="79" t="s">
        <v>262</v>
      </c>
      <c r="M116" s="79">
        <v>23025</v>
      </c>
      <c r="O116" s="79" t="s">
        <v>262</v>
      </c>
      <c r="P116" s="79">
        <v>23025</v>
      </c>
      <c r="Q116" s="79"/>
      <c r="R116" s="79"/>
      <c r="S116" s="83"/>
      <c r="T116" s="79"/>
    </row>
    <row r="117" spans="5:20" ht="15.75">
      <c r="E117" t="s">
        <v>688</v>
      </c>
      <c r="F117" t="s">
        <v>714</v>
      </c>
      <c r="G117" s="24" t="s">
        <v>957</v>
      </c>
      <c r="H117" s="24" t="s">
        <v>958</v>
      </c>
      <c r="J117" s="79" t="s">
        <v>153</v>
      </c>
      <c r="K117" s="66">
        <v>230</v>
      </c>
      <c r="L117" s="79" t="s">
        <v>263</v>
      </c>
      <c r="M117" s="79">
        <v>23029</v>
      </c>
      <c r="O117" s="79" t="s">
        <v>263</v>
      </c>
      <c r="P117" s="79">
        <v>23029</v>
      </c>
      <c r="Q117" s="79"/>
      <c r="R117" s="79"/>
      <c r="S117" s="83"/>
      <c r="T117" s="79"/>
    </row>
    <row r="118" spans="5:20" ht="15.75">
      <c r="E118" t="s">
        <v>688</v>
      </c>
      <c r="F118" t="s">
        <v>714</v>
      </c>
      <c r="G118" s="24" t="s">
        <v>959</v>
      </c>
      <c r="H118" s="24" t="s">
        <v>960</v>
      </c>
      <c r="J118" s="79" t="s">
        <v>153</v>
      </c>
      <c r="K118" s="66">
        <v>230</v>
      </c>
      <c r="L118" s="79" t="s">
        <v>264</v>
      </c>
      <c r="M118" s="79">
        <v>23095</v>
      </c>
      <c r="O118" s="79" t="s">
        <v>264</v>
      </c>
      <c r="P118" s="79">
        <v>23095</v>
      </c>
      <c r="Q118" s="79"/>
      <c r="R118" s="79"/>
      <c r="S118" s="83"/>
      <c r="T118" s="79"/>
    </row>
    <row r="119" spans="5:20" ht="15.75">
      <c r="E119" t="s">
        <v>688</v>
      </c>
      <c r="F119" t="s">
        <v>714</v>
      </c>
      <c r="G119" s="24" t="s">
        <v>961</v>
      </c>
      <c r="H119" s="24" t="s">
        <v>962</v>
      </c>
      <c r="J119" s="79" t="s">
        <v>153</v>
      </c>
      <c r="K119" s="66">
        <v>230</v>
      </c>
      <c r="L119" s="79" t="s">
        <v>265</v>
      </c>
      <c r="M119" s="79">
        <v>23051</v>
      </c>
      <c r="O119" s="79" t="s">
        <v>265</v>
      </c>
      <c r="P119" s="79">
        <v>23051</v>
      </c>
      <c r="Q119" s="79"/>
      <c r="R119" s="79"/>
      <c r="S119" s="83"/>
      <c r="T119" s="79"/>
    </row>
    <row r="120" spans="5:20" ht="15.75">
      <c r="E120" t="s">
        <v>688</v>
      </c>
      <c r="F120" t="s">
        <v>714</v>
      </c>
      <c r="G120" s="24" t="s">
        <v>963</v>
      </c>
      <c r="H120" s="24" t="s">
        <v>964</v>
      </c>
      <c r="J120" s="79" t="s">
        <v>153</v>
      </c>
      <c r="K120" s="66">
        <v>230</v>
      </c>
      <c r="L120" s="79" t="s">
        <v>266</v>
      </c>
      <c r="M120" s="79">
        <v>23094</v>
      </c>
      <c r="O120" s="79" t="s">
        <v>266</v>
      </c>
      <c r="P120" s="79">
        <v>23094</v>
      </c>
      <c r="Q120" s="79"/>
      <c r="R120" s="79"/>
      <c r="S120" s="83"/>
      <c r="T120" s="79"/>
    </row>
    <row r="121" spans="5:20" ht="15.75">
      <c r="E121" t="s">
        <v>688</v>
      </c>
      <c r="F121" t="s">
        <v>714</v>
      </c>
      <c r="G121" s="24" t="s">
        <v>965</v>
      </c>
      <c r="H121" s="24" t="s">
        <v>966</v>
      </c>
      <c r="J121" s="79" t="s">
        <v>155</v>
      </c>
      <c r="K121" s="66">
        <v>246</v>
      </c>
      <c r="L121" s="79" t="s">
        <v>267</v>
      </c>
      <c r="M121" s="79">
        <v>24643</v>
      </c>
      <c r="O121" s="79" t="s">
        <v>267</v>
      </c>
      <c r="P121" s="79">
        <v>24643</v>
      </c>
      <c r="Q121" s="79"/>
      <c r="R121" s="79"/>
      <c r="S121" s="83"/>
      <c r="T121" s="79"/>
    </row>
    <row r="122" spans="5:20" ht="15.75">
      <c r="E122" t="s">
        <v>688</v>
      </c>
      <c r="F122" t="s">
        <v>714</v>
      </c>
      <c r="G122" s="24" t="s">
        <v>967</v>
      </c>
      <c r="H122" s="24" t="s">
        <v>968</v>
      </c>
      <c r="J122" s="79" t="s">
        <v>155</v>
      </c>
      <c r="K122" s="66">
        <v>246</v>
      </c>
      <c r="L122" s="79" t="s">
        <v>268</v>
      </c>
      <c r="M122" s="79">
        <v>24649</v>
      </c>
      <c r="O122" s="79" t="s">
        <v>268</v>
      </c>
      <c r="P122" s="79">
        <v>24649</v>
      </c>
      <c r="Q122" s="79"/>
      <c r="R122" s="79"/>
      <c r="S122" s="83"/>
      <c r="T122" s="79"/>
    </row>
    <row r="123" spans="5:20" ht="15.75">
      <c r="E123" t="s">
        <v>689</v>
      </c>
      <c r="F123" t="s">
        <v>715</v>
      </c>
      <c r="G123" s="24" t="s">
        <v>969</v>
      </c>
      <c r="H123" s="24" t="s">
        <v>970</v>
      </c>
      <c r="J123" s="79" t="s">
        <v>155</v>
      </c>
      <c r="K123" s="66">
        <v>246</v>
      </c>
      <c r="L123" s="79" t="s">
        <v>269</v>
      </c>
      <c r="M123" s="79">
        <v>24661</v>
      </c>
      <c r="O123" s="79" t="s">
        <v>269</v>
      </c>
      <c r="P123" s="79">
        <v>24661</v>
      </c>
      <c r="Q123" s="79"/>
      <c r="R123" s="79"/>
      <c r="S123" s="83"/>
      <c r="T123" s="79"/>
    </row>
    <row r="124" spans="5:20" ht="15.75">
      <c r="E124" t="s">
        <v>689</v>
      </c>
      <c r="F124" t="s">
        <v>715</v>
      </c>
      <c r="G124" s="24" t="s">
        <v>971</v>
      </c>
      <c r="H124" s="24" t="s">
        <v>972</v>
      </c>
      <c r="J124" s="79" t="s">
        <v>155</v>
      </c>
      <c r="K124" s="66">
        <v>246</v>
      </c>
      <c r="L124" s="79" t="s">
        <v>270</v>
      </c>
      <c r="M124" s="79">
        <v>24665</v>
      </c>
      <c r="O124" s="79" t="s">
        <v>270</v>
      </c>
      <c r="P124" s="79">
        <v>24665</v>
      </c>
      <c r="Q124" s="79"/>
      <c r="R124" s="79"/>
      <c r="S124" s="83"/>
      <c r="T124" s="79"/>
    </row>
    <row r="125" spans="5:20" ht="15.75">
      <c r="E125" t="s">
        <v>689</v>
      </c>
      <c r="F125" t="s">
        <v>715</v>
      </c>
      <c r="G125" s="24" t="s">
        <v>973</v>
      </c>
      <c r="H125" s="24" t="s">
        <v>974</v>
      </c>
      <c r="J125" s="79" t="s">
        <v>155</v>
      </c>
      <c r="K125" s="66">
        <v>246</v>
      </c>
      <c r="L125" s="79" t="s">
        <v>271</v>
      </c>
      <c r="M125" s="79">
        <v>24667</v>
      </c>
      <c r="O125" s="79" t="s">
        <v>271</v>
      </c>
      <c r="P125" s="79">
        <v>24667</v>
      </c>
      <c r="Q125" s="79"/>
      <c r="R125" s="79"/>
      <c r="S125" s="83"/>
      <c r="T125" s="79"/>
    </row>
    <row r="126" spans="5:20" ht="15.75">
      <c r="E126" t="s">
        <v>689</v>
      </c>
      <c r="F126" t="s">
        <v>715</v>
      </c>
      <c r="G126" s="24" t="s">
        <v>975</v>
      </c>
      <c r="H126" s="24" t="s">
        <v>976</v>
      </c>
      <c r="J126" s="79" t="s">
        <v>155</v>
      </c>
      <c r="K126" s="66">
        <v>246</v>
      </c>
      <c r="L126" s="79" t="s">
        <v>272</v>
      </c>
      <c r="M126" s="79">
        <v>24670</v>
      </c>
      <c r="O126" s="79" t="s">
        <v>272</v>
      </c>
      <c r="P126" s="79">
        <v>24670</v>
      </c>
      <c r="Q126" s="79"/>
      <c r="R126" s="79"/>
      <c r="S126" s="83"/>
      <c r="T126" s="79"/>
    </row>
    <row r="127" spans="5:20" ht="15.75">
      <c r="E127" t="s">
        <v>689</v>
      </c>
      <c r="F127" t="s">
        <v>715</v>
      </c>
      <c r="G127" s="24" t="s">
        <v>977</v>
      </c>
      <c r="H127" s="24" t="s">
        <v>978</v>
      </c>
      <c r="J127" s="79" t="s">
        <v>155</v>
      </c>
      <c r="K127" s="66">
        <v>246</v>
      </c>
      <c r="L127" s="79" t="s">
        <v>273</v>
      </c>
      <c r="M127" s="79">
        <v>24677</v>
      </c>
      <c r="O127" s="79" t="s">
        <v>273</v>
      </c>
      <c r="P127" s="79">
        <v>24677</v>
      </c>
      <c r="Q127" s="79"/>
      <c r="R127" s="79"/>
      <c r="S127" s="83"/>
      <c r="T127" s="79"/>
    </row>
    <row r="128" spans="5:20" ht="15.75">
      <c r="E128" t="s">
        <v>689</v>
      </c>
      <c r="F128" t="s">
        <v>715</v>
      </c>
      <c r="G128" s="24" t="s">
        <v>979</v>
      </c>
      <c r="H128" s="24" t="s">
        <v>980</v>
      </c>
      <c r="J128" s="79" t="s">
        <v>155</v>
      </c>
      <c r="K128" s="66">
        <v>246</v>
      </c>
      <c r="L128" s="79" t="s">
        <v>274</v>
      </c>
      <c r="M128" s="79">
        <v>24680</v>
      </c>
      <c r="O128" s="79" t="s">
        <v>274</v>
      </c>
      <c r="P128" s="79">
        <v>24680</v>
      </c>
      <c r="Q128" s="79"/>
      <c r="R128" s="79"/>
      <c r="S128" s="83"/>
      <c r="T128" s="79"/>
    </row>
    <row r="129" spans="5:20" ht="15.75">
      <c r="E129" t="s">
        <v>689</v>
      </c>
      <c r="F129" t="s">
        <v>715</v>
      </c>
      <c r="G129" s="24" t="s">
        <v>981</v>
      </c>
      <c r="H129" s="24" t="s">
        <v>982</v>
      </c>
      <c r="J129" s="79" t="s">
        <v>157</v>
      </c>
      <c r="K129" s="66">
        <v>251</v>
      </c>
      <c r="L129" s="79" t="s">
        <v>275</v>
      </c>
      <c r="M129" s="79">
        <v>25143</v>
      </c>
      <c r="O129" s="79" t="s">
        <v>275</v>
      </c>
      <c r="P129" s="79">
        <v>25143</v>
      </c>
      <c r="Q129" s="79"/>
      <c r="R129" s="79"/>
      <c r="S129" s="83"/>
      <c r="T129" s="79"/>
    </row>
    <row r="130" spans="5:20" ht="15.75">
      <c r="E130" t="s">
        <v>689</v>
      </c>
      <c r="F130" t="s">
        <v>715</v>
      </c>
      <c r="G130" s="24" t="s">
        <v>983</v>
      </c>
      <c r="H130" s="24" t="s">
        <v>984</v>
      </c>
      <c r="J130" s="79" t="s">
        <v>157</v>
      </c>
      <c r="K130" s="66">
        <v>251</v>
      </c>
      <c r="L130" s="79" t="s">
        <v>276</v>
      </c>
      <c r="M130" s="79">
        <v>25165</v>
      </c>
      <c r="O130" s="79" t="s">
        <v>276</v>
      </c>
      <c r="P130" s="79">
        <v>25165</v>
      </c>
      <c r="Q130" s="79"/>
      <c r="R130" s="79"/>
      <c r="S130" s="83"/>
      <c r="T130" s="79"/>
    </row>
    <row r="131" spans="5:20" ht="15.75">
      <c r="E131" t="s">
        <v>689</v>
      </c>
      <c r="F131" t="s">
        <v>715</v>
      </c>
      <c r="G131" s="24" t="s">
        <v>985</v>
      </c>
      <c r="H131" s="24" t="s">
        <v>986</v>
      </c>
      <c r="J131" s="79" t="s">
        <v>157</v>
      </c>
      <c r="K131" s="66">
        <v>251</v>
      </c>
      <c r="L131" s="79" t="s">
        <v>277</v>
      </c>
      <c r="M131" s="79">
        <v>25173</v>
      </c>
      <c r="O131" s="79" t="s">
        <v>277</v>
      </c>
      <c r="P131" s="79">
        <v>25173</v>
      </c>
      <c r="Q131" s="79"/>
      <c r="R131" s="79"/>
      <c r="S131" s="83"/>
      <c r="T131" s="79"/>
    </row>
    <row r="132" spans="5:20" ht="15.75">
      <c r="E132" t="s">
        <v>690</v>
      </c>
      <c r="F132" t="s">
        <v>716</v>
      </c>
      <c r="G132" s="24" t="s">
        <v>987</v>
      </c>
      <c r="H132" s="24" t="s">
        <v>988</v>
      </c>
      <c r="J132" s="79" t="s">
        <v>157</v>
      </c>
      <c r="K132" s="66">
        <v>251</v>
      </c>
      <c r="L132" s="79" t="s">
        <v>278</v>
      </c>
      <c r="M132" s="79">
        <v>25158</v>
      </c>
      <c r="O132" s="79" t="s">
        <v>278</v>
      </c>
      <c r="P132" s="79">
        <v>25158</v>
      </c>
      <c r="Q132" s="79"/>
      <c r="R132" s="79"/>
      <c r="S132" s="83"/>
      <c r="T132" s="79"/>
    </row>
    <row r="133" spans="5:20" ht="15.75">
      <c r="E133" t="s">
        <v>690</v>
      </c>
      <c r="F133" t="s">
        <v>716</v>
      </c>
      <c r="G133" s="24" t="s">
        <v>989</v>
      </c>
      <c r="H133" s="24" t="s">
        <v>990</v>
      </c>
      <c r="J133" s="79" t="s">
        <v>159</v>
      </c>
      <c r="K133" s="66">
        <v>275</v>
      </c>
      <c r="L133" s="79" t="s">
        <v>279</v>
      </c>
      <c r="M133" s="79">
        <v>27507</v>
      </c>
      <c r="O133" s="79" t="s">
        <v>279</v>
      </c>
      <c r="P133" s="79">
        <v>27507</v>
      </c>
      <c r="Q133" s="79"/>
      <c r="R133" s="79"/>
      <c r="S133" s="83"/>
      <c r="T133" s="79"/>
    </row>
    <row r="134" spans="5:20" ht="15.75">
      <c r="E134" t="s">
        <v>690</v>
      </c>
      <c r="F134" t="s">
        <v>716</v>
      </c>
      <c r="G134" s="24" t="s">
        <v>991</v>
      </c>
      <c r="H134" s="24" t="s">
        <v>992</v>
      </c>
      <c r="J134" s="79" t="s">
        <v>159</v>
      </c>
      <c r="K134" s="66">
        <v>275</v>
      </c>
      <c r="L134" s="79" t="s">
        <v>280</v>
      </c>
      <c r="M134" s="79">
        <v>27510</v>
      </c>
      <c r="O134" s="79" t="s">
        <v>280</v>
      </c>
      <c r="P134" s="79">
        <v>27510</v>
      </c>
      <c r="Q134" s="79"/>
      <c r="R134" s="79"/>
      <c r="S134" s="83"/>
      <c r="T134" s="79"/>
    </row>
    <row r="135" spans="5:20" ht="15.75">
      <c r="E135" t="s">
        <v>690</v>
      </c>
      <c r="F135" t="s">
        <v>716</v>
      </c>
      <c r="G135" s="24" t="s">
        <v>993</v>
      </c>
      <c r="H135" s="24" t="s">
        <v>994</v>
      </c>
      <c r="J135" s="79" t="s">
        <v>159</v>
      </c>
      <c r="K135" s="66">
        <v>275</v>
      </c>
      <c r="L135" s="79" t="s">
        <v>281</v>
      </c>
      <c r="M135" s="79">
        <v>27521</v>
      </c>
      <c r="O135" s="79" t="s">
        <v>281</v>
      </c>
      <c r="P135" s="79">
        <v>27521</v>
      </c>
      <c r="Q135" s="79"/>
      <c r="R135" s="79"/>
      <c r="S135" s="83"/>
      <c r="T135" s="79"/>
    </row>
    <row r="136" spans="5:20" ht="15.75">
      <c r="E136" t="s">
        <v>690</v>
      </c>
      <c r="F136" t="s">
        <v>716</v>
      </c>
      <c r="G136" s="24" t="s">
        <v>995</v>
      </c>
      <c r="H136" s="24" t="s">
        <v>996</v>
      </c>
      <c r="J136" s="79" t="s">
        <v>159</v>
      </c>
      <c r="K136" s="66">
        <v>275</v>
      </c>
      <c r="L136" s="79" t="s">
        <v>282</v>
      </c>
      <c r="M136" s="79">
        <v>27536</v>
      </c>
      <c r="O136" s="79" t="s">
        <v>282</v>
      </c>
      <c r="P136" s="79">
        <v>27536</v>
      </c>
      <c r="Q136" s="79"/>
      <c r="R136" s="79"/>
      <c r="S136" s="83"/>
      <c r="T136" s="79"/>
    </row>
    <row r="137" spans="5:20" ht="15.75">
      <c r="E137" t="s">
        <v>690</v>
      </c>
      <c r="F137" t="s">
        <v>716</v>
      </c>
      <c r="G137" s="24" t="s">
        <v>997</v>
      </c>
      <c r="H137" s="24" t="s">
        <v>998</v>
      </c>
      <c r="J137" s="79" t="s">
        <v>159</v>
      </c>
      <c r="K137" s="66">
        <v>275</v>
      </c>
      <c r="L137" s="79" t="s">
        <v>283</v>
      </c>
      <c r="M137" s="79">
        <v>27589</v>
      </c>
      <c r="O137" s="79" t="s">
        <v>283</v>
      </c>
      <c r="P137" s="79">
        <v>27589</v>
      </c>
      <c r="Q137" s="79"/>
      <c r="R137" s="79"/>
      <c r="S137" s="83"/>
      <c r="T137" s="79"/>
    </row>
    <row r="138" spans="5:20" ht="15.75">
      <c r="E138" t="s">
        <v>690</v>
      </c>
      <c r="F138" t="s">
        <v>716</v>
      </c>
      <c r="G138" s="24" t="s">
        <v>999</v>
      </c>
      <c r="H138" s="24" t="s">
        <v>1000</v>
      </c>
      <c r="J138" s="79" t="s">
        <v>159</v>
      </c>
      <c r="K138" s="66">
        <v>275</v>
      </c>
      <c r="L138" s="79" t="s">
        <v>284</v>
      </c>
      <c r="M138" s="79">
        <v>27587</v>
      </c>
      <c r="O138" s="79" t="s">
        <v>284</v>
      </c>
      <c r="P138" s="79">
        <v>27587</v>
      </c>
      <c r="Q138" s="79"/>
      <c r="R138" s="79"/>
      <c r="S138" s="83"/>
      <c r="T138" s="79"/>
    </row>
    <row r="139" spans="5:20" ht="15.75">
      <c r="E139" t="s">
        <v>691</v>
      </c>
      <c r="F139" t="s">
        <v>717</v>
      </c>
      <c r="G139" s="24" t="s">
        <v>1001</v>
      </c>
      <c r="H139" s="24" t="s">
        <v>1002</v>
      </c>
      <c r="J139" s="79" t="s">
        <v>159</v>
      </c>
      <c r="K139" s="66">
        <v>275</v>
      </c>
      <c r="L139" s="79" t="s">
        <v>285</v>
      </c>
      <c r="M139" s="79">
        <v>27580</v>
      </c>
      <c r="O139" s="79" t="s">
        <v>285</v>
      </c>
      <c r="P139" s="79">
        <v>27580</v>
      </c>
      <c r="Q139" s="79"/>
      <c r="R139" s="79"/>
      <c r="S139" s="83"/>
      <c r="T139" s="79"/>
    </row>
    <row r="140" spans="5:20" ht="15.75">
      <c r="E140" t="s">
        <v>691</v>
      </c>
      <c r="F140" t="s">
        <v>717</v>
      </c>
      <c r="G140" s="24" t="s">
        <v>1003</v>
      </c>
      <c r="H140" s="24" t="s">
        <v>1004</v>
      </c>
      <c r="J140" s="79" t="s">
        <v>159</v>
      </c>
      <c r="K140" s="66">
        <v>275</v>
      </c>
      <c r="L140" s="79" t="s">
        <v>286</v>
      </c>
      <c r="M140" s="79">
        <v>27508</v>
      </c>
      <c r="O140" s="79" t="s">
        <v>286</v>
      </c>
      <c r="P140" s="79">
        <v>27508</v>
      </c>
      <c r="Q140" s="79"/>
      <c r="R140" s="79"/>
      <c r="S140" s="83"/>
      <c r="T140" s="79"/>
    </row>
    <row r="141" spans="5:20" ht="15.75">
      <c r="E141" t="s">
        <v>691</v>
      </c>
      <c r="F141" t="s">
        <v>717</v>
      </c>
      <c r="G141" s="24" t="s">
        <v>1005</v>
      </c>
      <c r="H141" s="24" t="s">
        <v>1006</v>
      </c>
      <c r="J141" s="79" t="s">
        <v>159</v>
      </c>
      <c r="K141" s="66">
        <v>275</v>
      </c>
      <c r="L141" s="79" t="s">
        <v>287</v>
      </c>
      <c r="M141" s="79">
        <v>27588</v>
      </c>
      <c r="O141" s="79" t="s">
        <v>287</v>
      </c>
      <c r="P141" s="79">
        <v>27588</v>
      </c>
      <c r="Q141" s="79"/>
      <c r="R141" s="79"/>
      <c r="S141" s="83"/>
      <c r="T141" s="79"/>
    </row>
    <row r="142" spans="5:20" ht="15.75">
      <c r="E142" t="s">
        <v>691</v>
      </c>
      <c r="F142" t="s">
        <v>717</v>
      </c>
      <c r="G142" s="24" t="s">
        <v>1007</v>
      </c>
      <c r="H142" s="24" t="s">
        <v>1008</v>
      </c>
      <c r="J142" s="79" t="s">
        <v>161</v>
      </c>
      <c r="K142" s="66">
        <v>284</v>
      </c>
      <c r="L142" s="79" t="s">
        <v>288</v>
      </c>
      <c r="M142" s="79">
        <v>28407</v>
      </c>
      <c r="O142" s="79" t="s">
        <v>288</v>
      </c>
      <c r="P142" s="79">
        <v>28407</v>
      </c>
      <c r="Q142" s="79"/>
      <c r="R142" s="79"/>
      <c r="S142" s="83"/>
      <c r="T142" s="79"/>
    </row>
    <row r="143" spans="5:20" ht="15.75">
      <c r="E143" t="s">
        <v>691</v>
      </c>
      <c r="F143" t="s">
        <v>717</v>
      </c>
      <c r="G143" s="24" t="s">
        <v>1009</v>
      </c>
      <c r="H143" s="24" t="s">
        <v>1010</v>
      </c>
      <c r="J143" s="79" t="s">
        <v>161</v>
      </c>
      <c r="K143" s="66">
        <v>284</v>
      </c>
      <c r="L143" s="79" t="s">
        <v>289</v>
      </c>
      <c r="M143" s="79">
        <v>28421</v>
      </c>
      <c r="O143" s="79" t="s">
        <v>289</v>
      </c>
      <c r="P143" s="79">
        <v>28421</v>
      </c>
      <c r="Q143" s="79"/>
      <c r="R143" s="79"/>
      <c r="S143" s="83"/>
      <c r="T143" s="79"/>
    </row>
    <row r="144" spans="5:20" ht="15.75">
      <c r="E144" t="s">
        <v>691</v>
      </c>
      <c r="F144" t="s">
        <v>717</v>
      </c>
      <c r="G144" s="24" t="s">
        <v>1011</v>
      </c>
      <c r="H144" s="24" t="s">
        <v>1012</v>
      </c>
      <c r="J144" s="79" t="s">
        <v>161</v>
      </c>
      <c r="K144" s="66">
        <v>284</v>
      </c>
      <c r="L144" s="79" t="s">
        <v>290</v>
      </c>
      <c r="M144" s="79">
        <v>28429</v>
      </c>
      <c r="O144" s="79" t="s">
        <v>290</v>
      </c>
      <c r="P144" s="79">
        <v>28429</v>
      </c>
      <c r="Q144" s="79"/>
      <c r="R144" s="79"/>
      <c r="S144" s="83"/>
      <c r="T144" s="79"/>
    </row>
    <row r="145" spans="5:20" ht="15.75">
      <c r="E145" t="s">
        <v>691</v>
      </c>
      <c r="F145" t="s">
        <v>717</v>
      </c>
      <c r="G145" s="24" t="s">
        <v>1013</v>
      </c>
      <c r="H145" s="24" t="s">
        <v>1014</v>
      </c>
      <c r="J145" s="79" t="s">
        <v>161</v>
      </c>
      <c r="K145" s="66">
        <v>284</v>
      </c>
      <c r="L145" s="79" t="s">
        <v>291</v>
      </c>
      <c r="M145" s="79">
        <v>28447</v>
      </c>
      <c r="O145" s="79" t="s">
        <v>291</v>
      </c>
      <c r="P145" s="79">
        <v>28447</v>
      </c>
      <c r="Q145" s="79"/>
      <c r="R145" s="79"/>
      <c r="S145" s="83"/>
      <c r="T145" s="79"/>
    </row>
    <row r="146" spans="5:20" ht="15.75">
      <c r="E146" t="s">
        <v>691</v>
      </c>
      <c r="F146" t="s">
        <v>717</v>
      </c>
      <c r="G146" s="24" t="s">
        <v>1015</v>
      </c>
      <c r="H146" s="24" t="s">
        <v>1016</v>
      </c>
      <c r="J146" s="79" t="s">
        <v>161</v>
      </c>
      <c r="K146" s="66">
        <v>284</v>
      </c>
      <c r="L146" s="79" t="s">
        <v>292</v>
      </c>
      <c r="M146" s="79">
        <v>28436</v>
      </c>
      <c r="O146" s="79" t="s">
        <v>292</v>
      </c>
      <c r="P146" s="79">
        <v>28436</v>
      </c>
      <c r="Q146" s="79"/>
      <c r="R146" s="79"/>
      <c r="S146" s="83"/>
      <c r="T146" s="79"/>
    </row>
    <row r="147" spans="5:20" ht="15.75">
      <c r="E147" t="s">
        <v>691</v>
      </c>
      <c r="F147" t="s">
        <v>717</v>
      </c>
      <c r="G147" s="24" t="s">
        <v>1017</v>
      </c>
      <c r="H147" s="24" t="s">
        <v>1018</v>
      </c>
      <c r="J147" s="79" t="s">
        <v>161</v>
      </c>
      <c r="K147" s="66">
        <v>284</v>
      </c>
      <c r="L147" s="79" t="s">
        <v>293</v>
      </c>
      <c r="M147" s="79">
        <v>28425</v>
      </c>
      <c r="O147" s="79" t="s">
        <v>293</v>
      </c>
      <c r="P147" s="79">
        <v>28425</v>
      </c>
      <c r="Q147" s="79"/>
      <c r="R147" s="79"/>
      <c r="S147" s="83"/>
      <c r="T147" s="79"/>
    </row>
    <row r="148" spans="5:20" ht="15.75">
      <c r="E148" t="s">
        <v>691</v>
      </c>
      <c r="F148" t="s">
        <v>717</v>
      </c>
      <c r="G148" s="24" t="s">
        <v>1019</v>
      </c>
      <c r="H148" s="24" t="s">
        <v>1020</v>
      </c>
      <c r="J148" s="79" t="s">
        <v>161</v>
      </c>
      <c r="K148" s="66">
        <v>284</v>
      </c>
      <c r="L148" s="79" t="s">
        <v>294</v>
      </c>
      <c r="M148" s="79">
        <v>28458</v>
      </c>
      <c r="O148" s="79" t="s">
        <v>294</v>
      </c>
      <c r="P148" s="79">
        <v>28458</v>
      </c>
      <c r="Q148" s="79"/>
      <c r="R148" s="79"/>
      <c r="S148" s="83"/>
      <c r="T148" s="79"/>
    </row>
    <row r="149" spans="5:20" ht="15.75">
      <c r="E149" t="s">
        <v>691</v>
      </c>
      <c r="F149" t="s">
        <v>717</v>
      </c>
      <c r="G149" s="24" t="s">
        <v>1021</v>
      </c>
      <c r="H149" s="24" t="s">
        <v>1022</v>
      </c>
      <c r="J149" s="79" t="s">
        <v>161</v>
      </c>
      <c r="K149" s="66">
        <v>284</v>
      </c>
      <c r="L149" s="79" t="s">
        <v>295</v>
      </c>
      <c r="M149" s="79">
        <v>28475</v>
      </c>
      <c r="O149" s="79" t="s">
        <v>295</v>
      </c>
      <c r="P149" s="79">
        <v>28475</v>
      </c>
      <c r="Q149" s="79"/>
      <c r="R149" s="79"/>
      <c r="S149" s="83"/>
      <c r="T149" s="79"/>
    </row>
    <row r="150" spans="5:20" ht="15.75">
      <c r="E150" t="s">
        <v>692</v>
      </c>
      <c r="F150" t="s">
        <v>718</v>
      </c>
      <c r="G150" s="24" t="s">
        <v>1023</v>
      </c>
      <c r="H150" s="24" t="s">
        <v>1024</v>
      </c>
      <c r="J150" s="79" t="s">
        <v>161</v>
      </c>
      <c r="K150" s="66">
        <v>284</v>
      </c>
      <c r="L150" s="79" t="s">
        <v>296</v>
      </c>
      <c r="M150" s="79">
        <v>28478</v>
      </c>
      <c r="O150" s="79" t="s">
        <v>296</v>
      </c>
      <c r="P150" s="79">
        <v>28478</v>
      </c>
      <c r="Q150" s="79"/>
      <c r="R150" s="79"/>
      <c r="S150" s="83"/>
      <c r="T150" s="79"/>
    </row>
    <row r="151" spans="5:20" ht="15.75">
      <c r="E151" t="s">
        <v>692</v>
      </c>
      <c r="F151" t="s">
        <v>718</v>
      </c>
      <c r="G151" s="24" t="s">
        <v>1025</v>
      </c>
      <c r="H151" s="24" t="s">
        <v>1026</v>
      </c>
      <c r="J151" s="79" t="s">
        <v>161</v>
      </c>
      <c r="K151" s="66">
        <v>284</v>
      </c>
      <c r="L151" s="79" t="s">
        <v>297</v>
      </c>
      <c r="M151" s="79">
        <v>28487</v>
      </c>
      <c r="O151" s="79" t="s">
        <v>297</v>
      </c>
      <c r="P151" s="79">
        <v>28487</v>
      </c>
      <c r="Q151" s="79"/>
      <c r="R151" s="79"/>
      <c r="S151" s="83"/>
      <c r="T151" s="79"/>
    </row>
    <row r="152" spans="5:20" ht="15.75">
      <c r="E152" t="s">
        <v>692</v>
      </c>
      <c r="F152" t="s">
        <v>718</v>
      </c>
      <c r="G152" s="24" t="s">
        <v>1027</v>
      </c>
      <c r="H152" s="24" t="s">
        <v>1028</v>
      </c>
      <c r="J152" s="79" t="s">
        <v>163</v>
      </c>
      <c r="K152" s="66">
        <v>326</v>
      </c>
      <c r="L152" s="79" t="s">
        <v>298</v>
      </c>
      <c r="M152" s="79">
        <v>32604</v>
      </c>
      <c r="O152" s="79" t="s">
        <v>298</v>
      </c>
      <c r="P152" s="79">
        <v>32604</v>
      </c>
      <c r="Q152" s="79"/>
      <c r="R152" s="79"/>
      <c r="S152" s="83"/>
      <c r="T152" s="79"/>
    </row>
    <row r="153" spans="5:20" ht="15.75">
      <c r="E153" t="s">
        <v>692</v>
      </c>
      <c r="F153" t="s">
        <v>718</v>
      </c>
      <c r="G153" s="24" t="s">
        <v>1029</v>
      </c>
      <c r="H153" s="24" t="s">
        <v>1030</v>
      </c>
      <c r="J153" s="79" t="s">
        <v>163</v>
      </c>
      <c r="K153" s="66">
        <v>326</v>
      </c>
      <c r="L153" s="79" t="s">
        <v>299</v>
      </c>
      <c r="M153" s="79">
        <v>32606</v>
      </c>
      <c r="O153" s="79" t="s">
        <v>299</v>
      </c>
      <c r="P153" s="79">
        <v>32606</v>
      </c>
      <c r="Q153" s="79"/>
      <c r="R153" s="79"/>
      <c r="S153" s="83"/>
      <c r="T153" s="79"/>
    </row>
    <row r="154" spans="5:20" ht="15.75">
      <c r="E154" t="s">
        <v>692</v>
      </c>
      <c r="F154" t="s">
        <v>718</v>
      </c>
      <c r="G154" s="24" t="s">
        <v>1031</v>
      </c>
      <c r="H154" s="24" t="s">
        <v>1032</v>
      </c>
      <c r="J154" s="79" t="s">
        <v>163</v>
      </c>
      <c r="K154" s="66">
        <v>326</v>
      </c>
      <c r="L154" s="79" t="s">
        <v>300</v>
      </c>
      <c r="M154" s="79">
        <v>32608</v>
      </c>
      <c r="O154" s="79" t="s">
        <v>300</v>
      </c>
      <c r="P154" s="79">
        <v>32608</v>
      </c>
      <c r="Q154" s="79"/>
      <c r="R154" s="79"/>
      <c r="S154" s="83"/>
      <c r="T154" s="79"/>
    </row>
    <row r="155" spans="5:20" ht="15.75">
      <c r="E155" t="s">
        <v>692</v>
      </c>
      <c r="F155" t="s">
        <v>718</v>
      </c>
      <c r="G155" s="24" t="s">
        <v>1033</v>
      </c>
      <c r="H155" s="24" t="s">
        <v>1034</v>
      </c>
      <c r="J155" s="79" t="s">
        <v>163</v>
      </c>
      <c r="K155" s="66">
        <v>326</v>
      </c>
      <c r="L155" s="79" t="s">
        <v>301</v>
      </c>
      <c r="M155" s="79">
        <v>32695</v>
      </c>
      <c r="O155" s="79" t="s">
        <v>301</v>
      </c>
      <c r="P155" s="79">
        <v>32695</v>
      </c>
      <c r="Q155" s="79"/>
      <c r="R155" s="79"/>
      <c r="S155" s="83"/>
      <c r="T155" s="79"/>
    </row>
    <row r="156" spans="5:20" ht="15.75">
      <c r="E156" t="s">
        <v>692</v>
      </c>
      <c r="F156" t="s">
        <v>718</v>
      </c>
      <c r="G156" s="24" t="s">
        <v>1035</v>
      </c>
      <c r="H156" s="24" t="s">
        <v>1036</v>
      </c>
      <c r="J156" s="79" t="s">
        <v>163</v>
      </c>
      <c r="K156" s="66">
        <v>326</v>
      </c>
      <c r="L156" s="79" t="s">
        <v>302</v>
      </c>
      <c r="M156" s="79">
        <v>32612</v>
      </c>
      <c r="O156" s="79" t="s">
        <v>302</v>
      </c>
      <c r="P156" s="79">
        <v>32612</v>
      </c>
      <c r="Q156" s="79"/>
      <c r="R156" s="79"/>
      <c r="S156" s="83"/>
      <c r="T156" s="79"/>
    </row>
    <row r="157" spans="5:20" ht="15.75">
      <c r="E157" t="s">
        <v>692</v>
      </c>
      <c r="F157" t="s">
        <v>718</v>
      </c>
      <c r="G157" s="24" t="s">
        <v>1037</v>
      </c>
      <c r="H157" s="24" t="s">
        <v>1038</v>
      </c>
      <c r="J157" s="79" t="s">
        <v>163</v>
      </c>
      <c r="K157" s="66">
        <v>326</v>
      </c>
      <c r="L157" s="79" t="s">
        <v>303</v>
      </c>
      <c r="M157" s="79">
        <v>32616</v>
      </c>
      <c r="O157" s="79" t="s">
        <v>303</v>
      </c>
      <c r="P157" s="79">
        <v>32616</v>
      </c>
      <c r="Q157" s="79"/>
      <c r="R157" s="79"/>
      <c r="S157" s="83"/>
      <c r="T157" s="79"/>
    </row>
    <row r="158" spans="5:20" ht="15.75">
      <c r="E158" t="s">
        <v>692</v>
      </c>
      <c r="F158" t="s">
        <v>718</v>
      </c>
      <c r="G158" s="24" t="s">
        <v>1039</v>
      </c>
      <c r="H158" s="24" t="s">
        <v>1040</v>
      </c>
      <c r="J158" s="79" t="s">
        <v>163</v>
      </c>
      <c r="K158" s="66">
        <v>326</v>
      </c>
      <c r="L158" s="79" t="s">
        <v>304</v>
      </c>
      <c r="M158" s="79">
        <v>32626</v>
      </c>
      <c r="O158" s="79" t="s">
        <v>304</v>
      </c>
      <c r="P158" s="79">
        <v>32626</v>
      </c>
      <c r="Q158" s="79"/>
      <c r="R158" s="79"/>
      <c r="S158" s="83"/>
      <c r="T158" s="79"/>
    </row>
    <row r="159" spans="5:20" ht="15.75">
      <c r="E159" t="s">
        <v>692</v>
      </c>
      <c r="F159" t="s">
        <v>718</v>
      </c>
      <c r="G159" s="24" t="s">
        <v>1041</v>
      </c>
      <c r="H159" s="24" t="s">
        <v>1042</v>
      </c>
      <c r="J159" s="79" t="s">
        <v>163</v>
      </c>
      <c r="K159" s="66">
        <v>326</v>
      </c>
      <c r="L159" s="79" t="s">
        <v>305</v>
      </c>
      <c r="M159" s="79">
        <v>32628</v>
      </c>
      <c r="O159" s="79" t="s">
        <v>305</v>
      </c>
      <c r="P159" s="79">
        <v>32628</v>
      </c>
      <c r="Q159" s="79"/>
      <c r="R159" s="79"/>
      <c r="S159" s="83"/>
      <c r="T159" s="79"/>
    </row>
    <row r="160" spans="5:20" ht="15.75">
      <c r="E160" t="s">
        <v>692</v>
      </c>
      <c r="F160" t="s">
        <v>718</v>
      </c>
      <c r="G160" s="24" t="s">
        <v>1043</v>
      </c>
      <c r="H160" s="24" t="s">
        <v>1044</v>
      </c>
      <c r="J160" s="79" t="s">
        <v>163</v>
      </c>
      <c r="K160" s="66">
        <v>326</v>
      </c>
      <c r="L160" s="79" t="s">
        <v>306</v>
      </c>
      <c r="M160" s="79">
        <v>32630</v>
      </c>
      <c r="O160" s="79" t="s">
        <v>306</v>
      </c>
      <c r="P160" s="79">
        <v>32630</v>
      </c>
      <c r="Q160" s="79"/>
      <c r="R160" s="79"/>
      <c r="S160" s="83"/>
      <c r="T160" s="79"/>
    </row>
    <row r="161" spans="5:20" ht="15.75">
      <c r="E161" t="s">
        <v>692</v>
      </c>
      <c r="F161" t="s">
        <v>718</v>
      </c>
      <c r="G161" s="24" t="s">
        <v>1045</v>
      </c>
      <c r="H161" s="24" t="s">
        <v>1046</v>
      </c>
      <c r="J161" s="79" t="s">
        <v>163</v>
      </c>
      <c r="K161" s="66">
        <v>326</v>
      </c>
      <c r="L161" s="79" t="s">
        <v>307</v>
      </c>
      <c r="M161" s="79">
        <v>32634</v>
      </c>
      <c r="O161" s="79" t="s">
        <v>307</v>
      </c>
      <c r="P161" s="79">
        <v>32634</v>
      </c>
      <c r="Q161" s="79"/>
      <c r="R161" s="79"/>
      <c r="S161" s="83"/>
      <c r="T161" s="79"/>
    </row>
    <row r="162" spans="5:20" ht="15.75">
      <c r="E162" t="s">
        <v>692</v>
      </c>
      <c r="F162" t="s">
        <v>718</v>
      </c>
      <c r="G162" s="24" t="s">
        <v>1047</v>
      </c>
      <c r="H162" s="24" t="s">
        <v>1048</v>
      </c>
      <c r="J162" s="79" t="s">
        <v>163</v>
      </c>
      <c r="K162" s="66">
        <v>326</v>
      </c>
      <c r="L162" s="79" t="s">
        <v>308</v>
      </c>
      <c r="M162" s="79">
        <v>32636</v>
      </c>
      <c r="O162" s="79" t="s">
        <v>308</v>
      </c>
      <c r="P162" s="79">
        <v>32636</v>
      </c>
      <c r="Q162" s="79"/>
      <c r="R162" s="79"/>
      <c r="S162" s="83"/>
      <c r="T162" s="79"/>
    </row>
    <row r="163" spans="5:20" ht="15.75">
      <c r="E163" t="s">
        <v>693</v>
      </c>
      <c r="F163" t="s">
        <v>719</v>
      </c>
      <c r="G163" s="24" t="s">
        <v>1049</v>
      </c>
      <c r="H163" s="24" t="s">
        <v>1050</v>
      </c>
      <c r="J163" s="79" t="s">
        <v>163</v>
      </c>
      <c r="K163" s="66">
        <v>326</v>
      </c>
      <c r="L163" s="79" t="s">
        <v>309</v>
      </c>
      <c r="M163" s="79">
        <v>32640</v>
      </c>
      <c r="O163" s="79" t="s">
        <v>309</v>
      </c>
      <c r="P163" s="79">
        <v>32640</v>
      </c>
      <c r="Q163" s="79"/>
      <c r="R163" s="79"/>
      <c r="S163" s="83"/>
      <c r="T163" s="79"/>
    </row>
    <row r="164" spans="5:20" ht="15.75">
      <c r="E164" t="s">
        <v>693</v>
      </c>
      <c r="F164" t="s">
        <v>719</v>
      </c>
      <c r="G164" s="24" t="s">
        <v>1051</v>
      </c>
      <c r="H164" s="24" t="s">
        <v>1052</v>
      </c>
      <c r="J164" s="79" t="s">
        <v>163</v>
      </c>
      <c r="K164" s="66">
        <v>326</v>
      </c>
      <c r="L164" s="79" t="s">
        <v>310</v>
      </c>
      <c r="M164" s="79">
        <v>32642</v>
      </c>
      <c r="O164" s="79" t="s">
        <v>310</v>
      </c>
      <c r="P164" s="79">
        <v>32642</v>
      </c>
      <c r="Q164" s="79"/>
      <c r="R164" s="79"/>
      <c r="S164" s="83"/>
      <c r="T164" s="79"/>
    </row>
    <row r="165" spans="5:20" ht="15.75">
      <c r="E165" t="s">
        <v>693</v>
      </c>
      <c r="F165" t="s">
        <v>719</v>
      </c>
      <c r="G165" s="24" t="s">
        <v>1053</v>
      </c>
      <c r="H165" s="24" t="s">
        <v>1054</v>
      </c>
      <c r="J165" s="79" t="s">
        <v>163</v>
      </c>
      <c r="K165" s="66">
        <v>326</v>
      </c>
      <c r="L165" s="79" t="s">
        <v>311</v>
      </c>
      <c r="M165" s="79">
        <v>32648</v>
      </c>
      <c r="O165" s="79" t="s">
        <v>311</v>
      </c>
      <c r="P165" s="79">
        <v>32648</v>
      </c>
      <c r="Q165" s="79"/>
      <c r="R165" s="79"/>
      <c r="S165" s="83"/>
      <c r="T165" s="79"/>
    </row>
    <row r="166" spans="5:20" ht="15.75">
      <c r="E166" t="s">
        <v>693</v>
      </c>
      <c r="F166" t="s">
        <v>719</v>
      </c>
      <c r="G166" s="24" t="s">
        <v>1055</v>
      </c>
      <c r="H166" s="24" t="s">
        <v>1056</v>
      </c>
      <c r="J166" s="79" t="s">
        <v>163</v>
      </c>
      <c r="K166" s="66">
        <v>326</v>
      </c>
      <c r="L166" s="79" t="s">
        <v>312</v>
      </c>
      <c r="M166" s="79">
        <v>32650</v>
      </c>
      <c r="O166" s="79" t="s">
        <v>312</v>
      </c>
      <c r="P166" s="79">
        <v>32650</v>
      </c>
      <c r="Q166" s="79"/>
      <c r="R166" s="79"/>
      <c r="S166" s="83"/>
      <c r="T166" s="79"/>
    </row>
    <row r="167" spans="5:20" ht="15.75">
      <c r="E167" t="s">
        <v>693</v>
      </c>
      <c r="F167" t="s">
        <v>719</v>
      </c>
      <c r="G167" s="24" t="s">
        <v>1057</v>
      </c>
      <c r="H167" s="24" t="s">
        <v>1058</v>
      </c>
      <c r="J167" s="79" t="s">
        <v>163</v>
      </c>
      <c r="K167" s="66">
        <v>326</v>
      </c>
      <c r="L167" s="79" t="s">
        <v>313</v>
      </c>
      <c r="M167" s="79">
        <v>32654</v>
      </c>
      <c r="O167" s="79" t="s">
        <v>313</v>
      </c>
      <c r="P167" s="79">
        <v>32654</v>
      </c>
      <c r="Q167" s="79"/>
      <c r="R167" s="79"/>
      <c r="S167" s="83"/>
      <c r="T167" s="79"/>
    </row>
    <row r="168" spans="5:20" ht="15.75">
      <c r="E168" t="s">
        <v>694</v>
      </c>
      <c r="F168" t="s">
        <v>720</v>
      </c>
      <c r="G168" s="24" t="s">
        <v>1059</v>
      </c>
      <c r="H168" s="24" t="s">
        <v>1060</v>
      </c>
      <c r="J168" s="79" t="s">
        <v>163</v>
      </c>
      <c r="K168" s="66">
        <v>326</v>
      </c>
      <c r="L168" s="79" t="s">
        <v>314</v>
      </c>
      <c r="M168" s="79">
        <v>32664</v>
      </c>
      <c r="O168" s="79" t="s">
        <v>314</v>
      </c>
      <c r="P168" s="79">
        <v>32664</v>
      </c>
      <c r="Q168" s="79"/>
      <c r="R168" s="79"/>
      <c r="S168" s="83"/>
      <c r="T168" s="79"/>
    </row>
    <row r="169" spans="5:20" ht="15.75">
      <c r="E169" t="s">
        <v>694</v>
      </c>
      <c r="F169" t="s">
        <v>720</v>
      </c>
      <c r="G169" s="24" t="s">
        <v>1061</v>
      </c>
      <c r="H169" s="24" t="s">
        <v>1062</v>
      </c>
      <c r="J169" s="79" t="s">
        <v>163</v>
      </c>
      <c r="K169" s="66">
        <v>326</v>
      </c>
      <c r="L169" s="79" t="s">
        <v>315</v>
      </c>
      <c r="M169" s="79">
        <v>32666</v>
      </c>
      <c r="O169" s="79" t="s">
        <v>315</v>
      </c>
      <c r="P169" s="79">
        <v>32666</v>
      </c>
      <c r="Q169" s="79"/>
      <c r="R169" s="79"/>
      <c r="S169" s="83"/>
      <c r="T169" s="79"/>
    </row>
    <row r="170" spans="5:20" ht="15.75">
      <c r="E170" t="s">
        <v>694</v>
      </c>
      <c r="F170" t="s">
        <v>720</v>
      </c>
      <c r="G170" s="24" t="s">
        <v>1063</v>
      </c>
      <c r="H170" s="24" t="s">
        <v>1064</v>
      </c>
      <c r="J170" s="79" t="s">
        <v>163</v>
      </c>
      <c r="K170" s="66">
        <v>326</v>
      </c>
      <c r="L170" s="79" t="s">
        <v>316</v>
      </c>
      <c r="M170" s="79">
        <v>32668</v>
      </c>
      <c r="O170" s="79" t="s">
        <v>316</v>
      </c>
      <c r="P170" s="79">
        <v>32668</v>
      </c>
      <c r="Q170" s="79"/>
      <c r="R170" s="79"/>
      <c r="S170" s="83"/>
      <c r="T170" s="79"/>
    </row>
    <row r="171" spans="5:20" ht="15.75">
      <c r="E171" t="s">
        <v>694</v>
      </c>
      <c r="F171" t="s">
        <v>720</v>
      </c>
      <c r="G171" s="24" t="s">
        <v>1065</v>
      </c>
      <c r="H171" s="24" t="s">
        <v>1066</v>
      </c>
      <c r="J171" s="79" t="s">
        <v>163</v>
      </c>
      <c r="K171" s="66">
        <v>326</v>
      </c>
      <c r="L171" s="79" t="s">
        <v>317</v>
      </c>
      <c r="M171" s="79">
        <v>32676</v>
      </c>
      <c r="O171" s="79" t="s">
        <v>317</v>
      </c>
      <c r="P171" s="79">
        <v>32676</v>
      </c>
      <c r="Q171" s="79"/>
      <c r="R171" s="79"/>
      <c r="S171" s="83"/>
      <c r="T171" s="79"/>
    </row>
    <row r="172" spans="5:20" ht="15.75">
      <c r="E172" t="s">
        <v>694</v>
      </c>
      <c r="F172" t="s">
        <v>720</v>
      </c>
      <c r="G172" s="24" t="s">
        <v>1067</v>
      </c>
      <c r="H172" s="24" t="s">
        <v>1068</v>
      </c>
      <c r="J172" s="79" t="s">
        <v>163</v>
      </c>
      <c r="K172" s="66">
        <v>326</v>
      </c>
      <c r="L172" s="79" t="s">
        <v>318</v>
      </c>
      <c r="M172" s="79">
        <v>32688</v>
      </c>
      <c r="O172" s="79" t="s">
        <v>318</v>
      </c>
      <c r="P172" s="79">
        <v>32688</v>
      </c>
      <c r="Q172" s="79"/>
      <c r="R172" s="79"/>
      <c r="S172" s="83"/>
      <c r="T172" s="79"/>
    </row>
    <row r="173" spans="5:20" ht="15.75">
      <c r="E173" t="s">
        <v>694</v>
      </c>
      <c r="F173" t="s">
        <v>720</v>
      </c>
      <c r="G173" s="24" t="s">
        <v>1069</v>
      </c>
      <c r="H173" s="24" t="s">
        <v>1070</v>
      </c>
      <c r="J173" s="79" t="s">
        <v>163</v>
      </c>
      <c r="K173" s="66">
        <v>326</v>
      </c>
      <c r="L173" s="79" t="s">
        <v>319</v>
      </c>
      <c r="M173" s="79">
        <v>32690</v>
      </c>
      <c r="O173" s="79" t="s">
        <v>319</v>
      </c>
      <c r="P173" s="79">
        <v>32690</v>
      </c>
      <c r="Q173" s="79"/>
      <c r="R173" s="79"/>
      <c r="S173" s="83"/>
      <c r="T173" s="79"/>
    </row>
    <row r="174" spans="5:20" ht="15.75">
      <c r="E174" t="s">
        <v>694</v>
      </c>
      <c r="F174" t="s">
        <v>720</v>
      </c>
      <c r="G174" s="24" t="s">
        <v>1071</v>
      </c>
      <c r="H174" s="24" t="s">
        <v>1072</v>
      </c>
      <c r="J174" s="79" t="s">
        <v>163</v>
      </c>
      <c r="K174" s="66">
        <v>326</v>
      </c>
      <c r="L174" s="79" t="s">
        <v>320</v>
      </c>
      <c r="M174" s="79">
        <v>32695</v>
      </c>
      <c r="O174" s="79" t="s">
        <v>320</v>
      </c>
      <c r="P174" s="79">
        <v>32695</v>
      </c>
      <c r="Q174" s="79"/>
      <c r="R174" s="79"/>
      <c r="S174" s="83"/>
      <c r="T174" s="79"/>
    </row>
    <row r="175" spans="5:20" ht="15.75">
      <c r="E175" t="s">
        <v>694</v>
      </c>
      <c r="F175" t="s">
        <v>720</v>
      </c>
      <c r="G175" s="24" t="s">
        <v>1073</v>
      </c>
      <c r="H175" s="24" t="s">
        <v>1074</v>
      </c>
      <c r="J175" s="79" t="s">
        <v>163</v>
      </c>
      <c r="K175" s="66">
        <v>326</v>
      </c>
      <c r="L175" s="79" t="s">
        <v>321</v>
      </c>
      <c r="M175" s="79">
        <v>32695</v>
      </c>
      <c r="O175" s="79" t="s">
        <v>321</v>
      </c>
      <c r="P175" s="79">
        <v>32695</v>
      </c>
      <c r="Q175" s="79"/>
      <c r="R175" s="79"/>
      <c r="S175" s="83"/>
      <c r="T175" s="79"/>
    </row>
    <row r="176" spans="5:20" ht="15.75">
      <c r="E176" t="s">
        <v>694</v>
      </c>
      <c r="F176" t="s">
        <v>720</v>
      </c>
      <c r="G176" s="24" t="s">
        <v>1075</v>
      </c>
      <c r="H176" s="24" t="s">
        <v>1076</v>
      </c>
      <c r="J176" s="79" t="s">
        <v>163</v>
      </c>
      <c r="K176" s="66">
        <v>326</v>
      </c>
      <c r="L176" s="79" t="s">
        <v>322</v>
      </c>
      <c r="M176" s="79">
        <v>32695</v>
      </c>
      <c r="O176" s="79" t="s">
        <v>322</v>
      </c>
      <c r="P176" s="79">
        <v>32695</v>
      </c>
      <c r="Q176" s="79"/>
      <c r="R176" s="79"/>
      <c r="S176" s="83"/>
      <c r="T176" s="79"/>
    </row>
    <row r="177" spans="5:20" ht="15.75">
      <c r="E177" t="s">
        <v>694</v>
      </c>
      <c r="F177" t="s">
        <v>720</v>
      </c>
      <c r="G177" s="24" t="s">
        <v>1077</v>
      </c>
      <c r="H177" s="24" t="s">
        <v>1078</v>
      </c>
      <c r="J177" s="79" t="s">
        <v>163</v>
      </c>
      <c r="K177" s="66">
        <v>326</v>
      </c>
      <c r="L177" s="79" t="s">
        <v>323</v>
      </c>
      <c r="M177" s="79">
        <v>32614</v>
      </c>
      <c r="O177" s="79" t="s">
        <v>323</v>
      </c>
      <c r="P177" s="79">
        <v>32614</v>
      </c>
      <c r="Q177" s="79"/>
      <c r="R177" s="79"/>
      <c r="S177" s="83"/>
      <c r="T177" s="79"/>
    </row>
    <row r="178" spans="5:20" ht="15.75">
      <c r="E178" t="s">
        <v>694</v>
      </c>
      <c r="F178" t="s">
        <v>720</v>
      </c>
      <c r="G178" s="24" t="s">
        <v>1079</v>
      </c>
      <c r="H178" s="24" t="s">
        <v>1080</v>
      </c>
      <c r="J178" s="79" t="s">
        <v>163</v>
      </c>
      <c r="K178" s="66">
        <v>326</v>
      </c>
      <c r="L178" s="79" t="s">
        <v>324</v>
      </c>
      <c r="M178" s="79">
        <v>32618</v>
      </c>
      <c r="O178" s="79" t="s">
        <v>324</v>
      </c>
      <c r="P178" s="79">
        <v>32618</v>
      </c>
      <c r="Q178" s="79"/>
      <c r="R178" s="79"/>
      <c r="S178" s="83"/>
      <c r="T178" s="79"/>
    </row>
    <row r="179" spans="5:20" ht="15.75">
      <c r="E179" t="s">
        <v>695</v>
      </c>
      <c r="F179" t="s">
        <v>721</v>
      </c>
      <c r="G179" s="24" t="s">
        <v>1081</v>
      </c>
      <c r="H179" s="24" t="s">
        <v>1082</v>
      </c>
      <c r="J179" s="79" t="s">
        <v>163</v>
      </c>
      <c r="K179" s="66">
        <v>326</v>
      </c>
      <c r="L179" s="79" t="s">
        <v>325</v>
      </c>
      <c r="M179" s="79">
        <v>32638</v>
      </c>
      <c r="O179" s="79" t="s">
        <v>325</v>
      </c>
      <c r="P179" s="79">
        <v>32638</v>
      </c>
      <c r="Q179" s="79"/>
      <c r="R179" s="79"/>
      <c r="S179" s="83"/>
      <c r="T179" s="79"/>
    </row>
    <row r="180" spans="5:20" ht="15.75">
      <c r="E180" t="s">
        <v>695</v>
      </c>
      <c r="F180" t="s">
        <v>721</v>
      </c>
      <c r="G180" s="24" t="s">
        <v>1083</v>
      </c>
      <c r="H180" s="24" t="s">
        <v>1084</v>
      </c>
      <c r="J180" s="79" t="s">
        <v>163</v>
      </c>
      <c r="K180" s="66">
        <v>326</v>
      </c>
      <c r="L180" s="79" t="s">
        <v>326</v>
      </c>
      <c r="M180" s="79">
        <v>32662</v>
      </c>
      <c r="O180" s="79" t="s">
        <v>326</v>
      </c>
      <c r="P180" s="79">
        <v>32662</v>
      </c>
      <c r="Q180" s="79"/>
      <c r="R180" s="79"/>
      <c r="S180" s="83"/>
      <c r="T180" s="79"/>
    </row>
    <row r="181" spans="5:20" ht="15.75">
      <c r="E181" t="s">
        <v>695</v>
      </c>
      <c r="F181" t="s">
        <v>721</v>
      </c>
      <c r="G181" s="24" t="s">
        <v>1085</v>
      </c>
      <c r="H181" s="24" t="s">
        <v>1086</v>
      </c>
      <c r="J181" s="79" t="s">
        <v>163</v>
      </c>
      <c r="K181" s="66">
        <v>326</v>
      </c>
      <c r="L181" s="79" t="s">
        <v>327</v>
      </c>
      <c r="M181" s="79">
        <v>32672</v>
      </c>
      <c r="O181" s="79" t="s">
        <v>327</v>
      </c>
      <c r="P181" s="79">
        <v>32672</v>
      </c>
      <c r="Q181" s="79"/>
      <c r="R181" s="79"/>
      <c r="S181" s="83"/>
      <c r="T181" s="79"/>
    </row>
    <row r="182" spans="5:20" ht="15.75">
      <c r="E182" t="s">
        <v>695</v>
      </c>
      <c r="F182" t="s">
        <v>721</v>
      </c>
      <c r="G182" s="24" t="s">
        <v>1087</v>
      </c>
      <c r="H182" s="24" t="s">
        <v>1088</v>
      </c>
      <c r="J182" s="79" t="s">
        <v>24</v>
      </c>
      <c r="K182" s="66">
        <v>329</v>
      </c>
      <c r="L182" s="79" t="s">
        <v>328</v>
      </c>
      <c r="M182" s="79">
        <v>32903</v>
      </c>
      <c r="O182" s="79" t="s">
        <v>328</v>
      </c>
      <c r="P182" s="79">
        <v>32903</v>
      </c>
      <c r="Q182" s="79"/>
      <c r="R182" s="79"/>
      <c r="S182" s="83"/>
      <c r="T182" s="79"/>
    </row>
    <row r="183" spans="5:20" ht="15.75">
      <c r="E183" t="s">
        <v>695</v>
      </c>
      <c r="F183" t="s">
        <v>721</v>
      </c>
      <c r="G183" s="24" t="s">
        <v>1089</v>
      </c>
      <c r="H183" s="24" t="s">
        <v>1090</v>
      </c>
      <c r="J183" s="79" t="s">
        <v>24</v>
      </c>
      <c r="K183" s="66">
        <v>329</v>
      </c>
      <c r="L183" s="79" t="s">
        <v>329</v>
      </c>
      <c r="M183" s="79">
        <v>32910</v>
      </c>
      <c r="O183" s="79" t="s">
        <v>329</v>
      </c>
      <c r="P183" s="79">
        <v>32910</v>
      </c>
      <c r="Q183" s="79"/>
      <c r="R183" s="79"/>
      <c r="S183" s="83"/>
      <c r="T183" s="79"/>
    </row>
    <row r="184" spans="5:20" ht="15.75">
      <c r="E184" t="s">
        <v>695</v>
      </c>
      <c r="F184" t="s">
        <v>721</v>
      </c>
      <c r="G184" s="24" t="s">
        <v>1091</v>
      </c>
      <c r="H184" s="24" t="s">
        <v>1092</v>
      </c>
      <c r="J184" s="79" t="s">
        <v>24</v>
      </c>
      <c r="K184" s="66">
        <v>329</v>
      </c>
      <c r="L184" s="79" t="s">
        <v>330</v>
      </c>
      <c r="M184" s="79">
        <v>32918</v>
      </c>
      <c r="O184" s="79" t="s">
        <v>330</v>
      </c>
      <c r="P184" s="79">
        <v>32918</v>
      </c>
      <c r="Q184" s="79"/>
      <c r="R184" s="79"/>
      <c r="S184" s="83"/>
      <c r="T184" s="79"/>
    </row>
    <row r="185" spans="5:20" ht="15.75">
      <c r="E185" t="s">
        <v>696</v>
      </c>
      <c r="F185" t="s">
        <v>722</v>
      </c>
      <c r="G185" s="24" t="s">
        <v>1093</v>
      </c>
      <c r="H185" s="24" t="s">
        <v>1094</v>
      </c>
      <c r="J185" s="79" t="s">
        <v>24</v>
      </c>
      <c r="K185" s="66">
        <v>329</v>
      </c>
      <c r="L185" s="79" t="s">
        <v>331</v>
      </c>
      <c r="M185" s="79">
        <v>32921</v>
      </c>
      <c r="O185" s="79" t="s">
        <v>331</v>
      </c>
      <c r="P185" s="79">
        <v>32921</v>
      </c>
      <c r="Q185" s="79"/>
      <c r="R185" s="79"/>
      <c r="S185" s="83"/>
      <c r="T185" s="79"/>
    </row>
    <row r="186" spans="5:20" ht="15.75">
      <c r="E186" t="s">
        <v>696</v>
      </c>
      <c r="F186" t="s">
        <v>722</v>
      </c>
      <c r="G186" s="24" t="s">
        <v>1095</v>
      </c>
      <c r="H186" s="24" t="s">
        <v>1096</v>
      </c>
      <c r="J186" s="79" t="s">
        <v>24</v>
      </c>
      <c r="K186" s="66">
        <v>329</v>
      </c>
      <c r="L186" s="79" t="s">
        <v>332</v>
      </c>
      <c r="M186" s="79">
        <v>32947</v>
      </c>
      <c r="O186" s="79" t="s">
        <v>332</v>
      </c>
      <c r="P186" s="79">
        <v>32947</v>
      </c>
      <c r="Q186" s="79"/>
      <c r="R186" s="79"/>
      <c r="S186" s="83"/>
      <c r="T186" s="79"/>
    </row>
    <row r="187" spans="5:20" ht="15.75">
      <c r="E187" t="s">
        <v>696</v>
      </c>
      <c r="F187" t="s">
        <v>722</v>
      </c>
      <c r="G187" s="24" t="s">
        <v>1097</v>
      </c>
      <c r="H187" s="24" t="s">
        <v>1098</v>
      </c>
      <c r="J187" s="79" t="s">
        <v>24</v>
      </c>
      <c r="K187" s="66">
        <v>329</v>
      </c>
      <c r="L187" s="79" t="s">
        <v>333</v>
      </c>
      <c r="M187" s="79">
        <v>32956</v>
      </c>
      <c r="O187" s="79" t="s">
        <v>333</v>
      </c>
      <c r="P187" s="79">
        <v>32956</v>
      </c>
      <c r="Q187" s="79"/>
      <c r="R187" s="79"/>
      <c r="S187" s="83"/>
      <c r="T187" s="79"/>
    </row>
    <row r="188" spans="5:20" ht="15.75">
      <c r="E188" t="s">
        <v>696</v>
      </c>
      <c r="F188" t="s">
        <v>722</v>
      </c>
      <c r="G188" s="24" t="s">
        <v>1099</v>
      </c>
      <c r="H188" s="24" t="s">
        <v>1100</v>
      </c>
      <c r="J188" s="79" t="s">
        <v>24</v>
      </c>
      <c r="K188" s="66">
        <v>329</v>
      </c>
      <c r="L188" s="79" t="s">
        <v>334</v>
      </c>
      <c r="M188" s="79">
        <v>32962</v>
      </c>
      <c r="O188" s="79" t="s">
        <v>334</v>
      </c>
      <c r="P188" s="79">
        <v>32962</v>
      </c>
      <c r="Q188" s="79"/>
      <c r="R188" s="79"/>
      <c r="S188" s="83"/>
      <c r="T188" s="79"/>
    </row>
    <row r="189" spans="5:20" ht="15.75">
      <c r="E189" t="s">
        <v>696</v>
      </c>
      <c r="F189" t="s">
        <v>722</v>
      </c>
      <c r="G189" s="24" t="s">
        <v>1101</v>
      </c>
      <c r="H189" s="24" t="s">
        <v>1102</v>
      </c>
      <c r="J189" s="79" t="s">
        <v>24</v>
      </c>
      <c r="K189" s="66">
        <v>329</v>
      </c>
      <c r="L189" s="79" t="s">
        <v>335</v>
      </c>
      <c r="M189" s="79">
        <v>32984</v>
      </c>
      <c r="O189" s="79" t="s">
        <v>335</v>
      </c>
      <c r="P189" s="79">
        <v>32984</v>
      </c>
      <c r="Q189" s="79"/>
      <c r="R189" s="79"/>
      <c r="S189" s="83"/>
      <c r="T189" s="79"/>
    </row>
    <row r="190" spans="5:20" ht="15.75">
      <c r="E190" t="s">
        <v>696</v>
      </c>
      <c r="F190" t="s">
        <v>722</v>
      </c>
      <c r="G190" s="24" t="s">
        <v>1103</v>
      </c>
      <c r="H190" s="24" t="s">
        <v>1104</v>
      </c>
      <c r="J190" s="79" t="s">
        <v>19</v>
      </c>
      <c r="K190" s="66">
        <v>333</v>
      </c>
      <c r="L190" s="79" t="s">
        <v>336</v>
      </c>
      <c r="M190" s="79">
        <v>33330</v>
      </c>
      <c r="O190" s="79" t="s">
        <v>336</v>
      </c>
      <c r="P190" s="79">
        <v>33330</v>
      </c>
      <c r="Q190" s="79"/>
      <c r="R190" s="79"/>
      <c r="S190" s="83"/>
      <c r="T190" s="79"/>
    </row>
    <row r="191" spans="5:20" ht="15.75">
      <c r="E191" t="s">
        <v>696</v>
      </c>
      <c r="F191" t="s">
        <v>722</v>
      </c>
      <c r="G191" s="24" t="s">
        <v>728</v>
      </c>
      <c r="H191" s="24" t="s">
        <v>1105</v>
      </c>
      <c r="J191" s="79" t="s">
        <v>19</v>
      </c>
      <c r="K191" s="66">
        <v>333</v>
      </c>
      <c r="L191" s="79" t="s">
        <v>337</v>
      </c>
      <c r="M191" s="79">
        <v>33332</v>
      </c>
      <c r="O191" s="79" t="s">
        <v>337</v>
      </c>
      <c r="P191" s="79">
        <v>33332</v>
      </c>
      <c r="Q191" s="79"/>
      <c r="R191" s="79"/>
      <c r="S191" s="83"/>
      <c r="T191" s="79"/>
    </row>
    <row r="192" spans="5:20" ht="15.75">
      <c r="E192" t="s">
        <v>696</v>
      </c>
      <c r="F192" t="s">
        <v>722</v>
      </c>
      <c r="G192" s="24" t="s">
        <v>734</v>
      </c>
      <c r="H192" s="24" t="s">
        <v>1106</v>
      </c>
      <c r="J192" s="79" t="s">
        <v>19</v>
      </c>
      <c r="K192" s="66">
        <v>333</v>
      </c>
      <c r="L192" s="79" t="s">
        <v>338</v>
      </c>
      <c r="M192" s="79">
        <v>33334</v>
      </c>
      <c r="O192" s="79" t="s">
        <v>338</v>
      </c>
      <c r="P192" s="79">
        <v>33334</v>
      </c>
      <c r="Q192" s="79"/>
      <c r="R192" s="79"/>
      <c r="S192" s="83"/>
      <c r="T192" s="79"/>
    </row>
    <row r="193" spans="5:20" ht="15.75">
      <c r="E193" t="s">
        <v>696</v>
      </c>
      <c r="F193" t="s">
        <v>722</v>
      </c>
      <c r="G193" s="24" t="s">
        <v>736</v>
      </c>
      <c r="H193" s="24" t="s">
        <v>1107</v>
      </c>
      <c r="J193" s="79" t="s">
        <v>19</v>
      </c>
      <c r="K193" s="66">
        <v>333</v>
      </c>
      <c r="L193" s="79" t="s">
        <v>339</v>
      </c>
      <c r="M193" s="79">
        <v>33336</v>
      </c>
      <c r="O193" s="79" t="s">
        <v>339</v>
      </c>
      <c r="P193" s="79">
        <v>33336</v>
      </c>
      <c r="Q193" s="79"/>
      <c r="R193" s="79"/>
      <c r="S193" s="83"/>
      <c r="T193" s="79"/>
    </row>
    <row r="194" spans="5:20" ht="15.75">
      <c r="E194" t="s">
        <v>696</v>
      </c>
      <c r="F194" t="s">
        <v>722</v>
      </c>
      <c r="G194" s="24" t="s">
        <v>742</v>
      </c>
      <c r="H194" s="24" t="s">
        <v>1108</v>
      </c>
      <c r="J194" s="79" t="s">
        <v>19</v>
      </c>
      <c r="K194" s="66">
        <v>333</v>
      </c>
      <c r="L194" s="79" t="s">
        <v>340</v>
      </c>
      <c r="M194" s="79">
        <v>33386</v>
      </c>
      <c r="O194" s="79" t="s">
        <v>340</v>
      </c>
      <c r="P194" s="79">
        <v>33386</v>
      </c>
      <c r="Q194" s="79"/>
      <c r="R194" s="79"/>
      <c r="S194" s="83"/>
      <c r="T194" s="79"/>
    </row>
    <row r="195" spans="5:20" ht="15.75">
      <c r="E195" t="s">
        <v>697</v>
      </c>
      <c r="F195" t="s">
        <v>723</v>
      </c>
      <c r="G195" s="24" t="s">
        <v>762</v>
      </c>
      <c r="H195" s="24" t="s">
        <v>1109</v>
      </c>
      <c r="J195" s="79" t="s">
        <v>25</v>
      </c>
      <c r="K195" s="66">
        <v>335</v>
      </c>
      <c r="L195" s="79" t="s">
        <v>341</v>
      </c>
      <c r="M195" s="79">
        <v>33532</v>
      </c>
      <c r="O195" s="79" t="s">
        <v>341</v>
      </c>
      <c r="P195" s="79">
        <v>33532</v>
      </c>
      <c r="Q195" s="79"/>
      <c r="R195" s="79"/>
      <c r="S195" s="83"/>
      <c r="T195" s="79"/>
    </row>
    <row r="196" spans="5:20" ht="15.75">
      <c r="E196" t="s">
        <v>697</v>
      </c>
      <c r="F196" t="s">
        <v>723</v>
      </c>
      <c r="G196" s="24" t="s">
        <v>778</v>
      </c>
      <c r="H196" s="24" t="s">
        <v>1110</v>
      </c>
      <c r="J196" s="79" t="s">
        <v>25</v>
      </c>
      <c r="K196" s="66">
        <v>335</v>
      </c>
      <c r="L196" s="79" t="s">
        <v>342</v>
      </c>
      <c r="M196" s="79">
        <v>33543</v>
      </c>
      <c r="O196" s="79" t="s">
        <v>342</v>
      </c>
      <c r="P196" s="79">
        <v>33543</v>
      </c>
      <c r="Q196" s="79"/>
      <c r="R196" s="79"/>
      <c r="S196" s="83"/>
      <c r="T196" s="79"/>
    </row>
    <row r="197" spans="5:20" ht="15.75">
      <c r="E197" t="s">
        <v>697</v>
      </c>
      <c r="F197" t="s">
        <v>723</v>
      </c>
      <c r="G197" s="24" t="s">
        <v>786</v>
      </c>
      <c r="H197" s="24" t="s">
        <v>1111</v>
      </c>
      <c r="J197" s="79" t="s">
        <v>25</v>
      </c>
      <c r="K197" s="66">
        <v>335</v>
      </c>
      <c r="L197" s="79" t="s">
        <v>343</v>
      </c>
      <c r="M197" s="79">
        <v>33551</v>
      </c>
      <c r="O197" s="79" t="s">
        <v>343</v>
      </c>
      <c r="P197" s="79">
        <v>33551</v>
      </c>
      <c r="Q197" s="79"/>
      <c r="R197" s="79"/>
      <c r="S197" s="83"/>
      <c r="T197" s="79"/>
    </row>
    <row r="198" spans="5:20" ht="15.75">
      <c r="E198" t="s">
        <v>697</v>
      </c>
      <c r="F198" t="s">
        <v>723</v>
      </c>
      <c r="G198" s="24" t="s">
        <v>796</v>
      </c>
      <c r="H198" s="24" t="s">
        <v>1112</v>
      </c>
      <c r="J198" s="79" t="s">
        <v>25</v>
      </c>
      <c r="K198" s="66">
        <v>335</v>
      </c>
      <c r="L198" s="79" t="s">
        <v>344</v>
      </c>
      <c r="M198" s="79">
        <v>33558</v>
      </c>
      <c r="O198" s="79" t="s">
        <v>344</v>
      </c>
      <c r="P198" s="79">
        <v>33558</v>
      </c>
      <c r="Q198" s="79"/>
      <c r="R198" s="79"/>
      <c r="S198" s="83"/>
      <c r="T198" s="79"/>
    </row>
    <row r="199" spans="5:20" ht="15.75">
      <c r="E199" t="s">
        <v>697</v>
      </c>
      <c r="F199" t="s">
        <v>723</v>
      </c>
      <c r="G199" s="24" t="s">
        <v>798</v>
      </c>
      <c r="H199" s="24" t="s">
        <v>1113</v>
      </c>
      <c r="J199" s="79" t="s">
        <v>25</v>
      </c>
      <c r="K199" s="66">
        <v>335</v>
      </c>
      <c r="L199" s="79" t="s">
        <v>345</v>
      </c>
      <c r="M199" s="79">
        <v>33591</v>
      </c>
      <c r="O199" s="79" t="s">
        <v>345</v>
      </c>
      <c r="P199" s="79">
        <v>33591</v>
      </c>
      <c r="Q199" s="79"/>
      <c r="R199" s="79"/>
      <c r="S199" s="83"/>
      <c r="T199" s="79"/>
    </row>
    <row r="200" spans="5:20" ht="15.75">
      <c r="E200" t="s">
        <v>697</v>
      </c>
      <c r="F200" t="s">
        <v>723</v>
      </c>
      <c r="G200" s="24" t="s">
        <v>802</v>
      </c>
      <c r="H200" s="24" t="s">
        <v>1114</v>
      </c>
      <c r="J200" s="79" t="s">
        <v>18</v>
      </c>
      <c r="K200" s="66">
        <v>339</v>
      </c>
      <c r="L200" s="79" t="s">
        <v>346</v>
      </c>
      <c r="M200" s="79">
        <v>33907</v>
      </c>
      <c r="O200" s="79" t="s">
        <v>346</v>
      </c>
      <c r="P200" s="79">
        <v>33907</v>
      </c>
      <c r="Q200" s="79"/>
      <c r="R200" s="79"/>
      <c r="S200" s="83"/>
      <c r="T200" s="79"/>
    </row>
    <row r="201" spans="5:20" ht="15.75">
      <c r="E201" t="s">
        <v>697</v>
      </c>
      <c r="F201" t="s">
        <v>723</v>
      </c>
      <c r="G201" s="24" t="s">
        <v>812</v>
      </c>
      <c r="H201" s="24" t="s">
        <v>1115</v>
      </c>
      <c r="J201" s="79" t="s">
        <v>18</v>
      </c>
      <c r="K201" s="66">
        <v>339</v>
      </c>
      <c r="L201" s="79" t="s">
        <v>347</v>
      </c>
      <c r="M201" s="79">
        <v>33915</v>
      </c>
      <c r="O201" s="79" t="s">
        <v>347</v>
      </c>
      <c r="P201" s="79">
        <v>33915</v>
      </c>
      <c r="Q201" s="79"/>
      <c r="R201" s="79"/>
      <c r="S201" s="83"/>
      <c r="T201" s="79"/>
    </row>
    <row r="202" spans="5:20" ht="15.75">
      <c r="E202" t="s">
        <v>697</v>
      </c>
      <c r="F202" t="s">
        <v>723</v>
      </c>
      <c r="G202" s="24" t="s">
        <v>820</v>
      </c>
      <c r="H202" s="24" t="s">
        <v>1116</v>
      </c>
      <c r="J202" s="79" t="s">
        <v>18</v>
      </c>
      <c r="K202" s="66">
        <v>339</v>
      </c>
      <c r="L202" s="79" t="s">
        <v>348</v>
      </c>
      <c r="M202" s="79">
        <v>33929</v>
      </c>
      <c r="O202" s="79" t="s">
        <v>348</v>
      </c>
      <c r="P202" s="79">
        <v>33929</v>
      </c>
      <c r="Q202" s="79"/>
      <c r="R202" s="79"/>
      <c r="S202" s="83"/>
      <c r="T202" s="79"/>
    </row>
    <row r="203" spans="5:20" ht="15.75">
      <c r="E203" t="s">
        <v>697</v>
      </c>
      <c r="F203" t="s">
        <v>723</v>
      </c>
      <c r="G203" s="24" t="s">
        <v>824</v>
      </c>
      <c r="H203" s="24" t="s">
        <v>1117</v>
      </c>
      <c r="J203" s="79" t="s">
        <v>18</v>
      </c>
      <c r="K203" s="66">
        <v>339</v>
      </c>
      <c r="L203" s="79" t="s">
        <v>349</v>
      </c>
      <c r="M203" s="79">
        <v>33936</v>
      </c>
      <c r="O203" s="79" t="s">
        <v>349</v>
      </c>
      <c r="P203" s="79">
        <v>33936</v>
      </c>
      <c r="Q203" s="79"/>
      <c r="R203" s="79"/>
      <c r="S203" s="83"/>
      <c r="T203" s="79"/>
    </row>
    <row r="204" spans="5:20" ht="15.75">
      <c r="E204" t="s">
        <v>697</v>
      </c>
      <c r="F204" t="s">
        <v>723</v>
      </c>
      <c r="G204" s="24" t="s">
        <v>854</v>
      </c>
      <c r="H204" s="24" t="s">
        <v>1118</v>
      </c>
      <c r="J204" s="79" t="s">
        <v>18</v>
      </c>
      <c r="K204" s="66">
        <v>339</v>
      </c>
      <c r="L204" s="79" t="s">
        <v>350</v>
      </c>
      <c r="M204" s="79">
        <v>33958</v>
      </c>
      <c r="O204" s="79" t="s">
        <v>350</v>
      </c>
      <c r="P204" s="79">
        <v>33958</v>
      </c>
      <c r="Q204" s="79"/>
      <c r="R204" s="79"/>
      <c r="S204" s="83"/>
      <c r="T204" s="79"/>
    </row>
    <row r="205" spans="5:20" ht="15.75">
      <c r="E205" t="s">
        <v>697</v>
      </c>
      <c r="F205" t="s">
        <v>723</v>
      </c>
      <c r="G205" s="24" t="s">
        <v>856</v>
      </c>
      <c r="H205" s="24" t="s">
        <v>1119</v>
      </c>
      <c r="J205" s="79" t="s">
        <v>18</v>
      </c>
      <c r="K205" s="66">
        <v>339</v>
      </c>
      <c r="L205" s="79" t="s">
        <v>351</v>
      </c>
      <c r="M205" s="79">
        <v>33961</v>
      </c>
      <c r="O205" s="79" t="s">
        <v>351</v>
      </c>
      <c r="P205" s="79">
        <v>33961</v>
      </c>
      <c r="Q205" s="79"/>
      <c r="R205" s="79"/>
      <c r="S205" s="83"/>
      <c r="T205" s="79"/>
    </row>
    <row r="206" spans="5:20" ht="15.75">
      <c r="E206" t="s">
        <v>697</v>
      </c>
      <c r="F206" t="s">
        <v>723</v>
      </c>
      <c r="G206" s="24" t="s">
        <v>865</v>
      </c>
      <c r="H206" s="24" t="s">
        <v>1120</v>
      </c>
      <c r="J206" s="79" t="s">
        <v>18</v>
      </c>
      <c r="K206" s="66">
        <v>339</v>
      </c>
      <c r="L206" s="79" t="s">
        <v>352</v>
      </c>
      <c r="M206" s="79">
        <v>33985</v>
      </c>
      <c r="O206" s="79" t="s">
        <v>352</v>
      </c>
      <c r="P206" s="79">
        <v>33985</v>
      </c>
      <c r="Q206" s="79"/>
      <c r="R206" s="79"/>
      <c r="S206" s="83"/>
      <c r="T206" s="79"/>
    </row>
    <row r="207" spans="5:20" ht="15.75">
      <c r="E207" t="s">
        <v>697</v>
      </c>
      <c r="F207" t="s">
        <v>723</v>
      </c>
      <c r="G207" s="24" t="s">
        <v>869</v>
      </c>
      <c r="H207" s="24" t="s">
        <v>1121</v>
      </c>
      <c r="J207" s="79" t="s">
        <v>26</v>
      </c>
      <c r="K207" s="66">
        <v>348</v>
      </c>
      <c r="L207" s="79" t="s">
        <v>353</v>
      </c>
      <c r="M207" s="79">
        <v>34802</v>
      </c>
      <c r="O207" s="79" t="s">
        <v>353</v>
      </c>
      <c r="P207" s="79">
        <v>34802</v>
      </c>
      <c r="Q207" s="79"/>
      <c r="R207" s="79"/>
      <c r="S207" s="83"/>
      <c r="T207" s="79"/>
    </row>
    <row r="208" spans="5:20" ht="15.75">
      <c r="E208" t="s">
        <v>698</v>
      </c>
      <c r="F208" t="s">
        <v>724</v>
      </c>
      <c r="G208" s="24" t="s">
        <v>877</v>
      </c>
      <c r="H208" s="24" t="s">
        <v>1122</v>
      </c>
      <c r="J208" s="79" t="s">
        <v>26</v>
      </c>
      <c r="K208" s="66">
        <v>348</v>
      </c>
      <c r="L208" s="79" t="s">
        <v>354</v>
      </c>
      <c r="M208" s="79">
        <v>34806</v>
      </c>
      <c r="O208" s="79" t="s">
        <v>354</v>
      </c>
      <c r="P208" s="79">
        <v>34806</v>
      </c>
      <c r="Q208" s="79"/>
      <c r="R208" s="79"/>
      <c r="S208" s="83"/>
      <c r="T208" s="79"/>
    </row>
    <row r="209" spans="5:20" ht="15.75">
      <c r="E209" t="s">
        <v>698</v>
      </c>
      <c r="F209" t="s">
        <v>724</v>
      </c>
      <c r="G209" s="24" t="s">
        <v>879</v>
      </c>
      <c r="H209" s="24" t="s">
        <v>1123</v>
      </c>
      <c r="J209" s="79" t="s">
        <v>26</v>
      </c>
      <c r="K209" s="66">
        <v>348</v>
      </c>
      <c r="L209" s="79" t="s">
        <v>355</v>
      </c>
      <c r="M209" s="79">
        <v>34811</v>
      </c>
      <c r="O209" s="79" t="s">
        <v>355</v>
      </c>
      <c r="P209" s="79">
        <v>34811</v>
      </c>
      <c r="Q209" s="79"/>
      <c r="R209" s="79"/>
      <c r="S209" s="83"/>
      <c r="T209" s="79"/>
    </row>
    <row r="210" spans="5:20" ht="15.75">
      <c r="E210" t="s">
        <v>698</v>
      </c>
      <c r="F210" t="s">
        <v>724</v>
      </c>
      <c r="G210" s="24" t="s">
        <v>885</v>
      </c>
      <c r="H210" s="24" t="s">
        <v>1124</v>
      </c>
      <c r="J210" s="79" t="s">
        <v>26</v>
      </c>
      <c r="K210" s="66">
        <v>348</v>
      </c>
      <c r="L210" s="79" t="s">
        <v>356</v>
      </c>
      <c r="M210" s="79">
        <v>34827</v>
      </c>
      <c r="O210" s="79" t="s">
        <v>356</v>
      </c>
      <c r="P210" s="79">
        <v>34827</v>
      </c>
      <c r="Q210" s="79"/>
      <c r="R210" s="79"/>
      <c r="S210" s="83"/>
      <c r="T210" s="79"/>
    </row>
    <row r="211" spans="5:20" ht="15.75">
      <c r="E211" t="s">
        <v>698</v>
      </c>
      <c r="F211" t="s">
        <v>724</v>
      </c>
      <c r="G211" s="24" t="s">
        <v>889</v>
      </c>
      <c r="H211" s="24" t="s">
        <v>1125</v>
      </c>
      <c r="J211" s="79" t="s">
        <v>26</v>
      </c>
      <c r="K211" s="66">
        <v>348</v>
      </c>
      <c r="L211" s="79" t="s">
        <v>357</v>
      </c>
      <c r="M211" s="79">
        <v>34833</v>
      </c>
      <c r="O211" s="79" t="s">
        <v>357</v>
      </c>
      <c r="P211" s="79">
        <v>34833</v>
      </c>
      <c r="Q211" s="79"/>
      <c r="R211" s="79"/>
      <c r="S211" s="83"/>
      <c r="T211" s="79"/>
    </row>
    <row r="212" spans="5:20" ht="15.75">
      <c r="E212" t="s">
        <v>698</v>
      </c>
      <c r="F212" t="s">
        <v>724</v>
      </c>
      <c r="G212" s="24" t="s">
        <v>891</v>
      </c>
      <c r="H212" s="24" t="s">
        <v>1126</v>
      </c>
      <c r="J212" s="79" t="s">
        <v>26</v>
      </c>
      <c r="K212" s="66">
        <v>348</v>
      </c>
      <c r="L212" s="79" t="s">
        <v>358</v>
      </c>
      <c r="M212" s="79">
        <v>34842</v>
      </c>
      <c r="O212" s="79" t="s">
        <v>358</v>
      </c>
      <c r="P212" s="79">
        <v>34842</v>
      </c>
      <c r="Q212" s="79"/>
      <c r="R212" s="79"/>
      <c r="S212" s="83"/>
      <c r="T212" s="79"/>
    </row>
    <row r="213" spans="5:20" ht="15.75">
      <c r="E213" t="s">
        <v>698</v>
      </c>
      <c r="F213" t="s">
        <v>724</v>
      </c>
      <c r="G213" s="24" t="s">
        <v>893</v>
      </c>
      <c r="H213" s="24" t="s">
        <v>1127</v>
      </c>
      <c r="J213" s="79" t="s">
        <v>26</v>
      </c>
      <c r="K213" s="66">
        <v>348</v>
      </c>
      <c r="L213" s="79" t="s">
        <v>359</v>
      </c>
      <c r="M213" s="79">
        <v>34845</v>
      </c>
      <c r="O213" s="79" t="s">
        <v>359</v>
      </c>
      <c r="P213" s="79">
        <v>34845</v>
      </c>
      <c r="Q213" s="79"/>
      <c r="R213" s="79"/>
      <c r="S213" s="83"/>
      <c r="T213" s="79"/>
    </row>
    <row r="214" spans="5:20" ht="15.75">
      <c r="E214" t="s">
        <v>699</v>
      </c>
      <c r="F214" t="s">
        <v>725</v>
      </c>
      <c r="G214" s="24" t="s">
        <v>901</v>
      </c>
      <c r="H214" s="24" t="s">
        <v>1128</v>
      </c>
      <c r="J214" s="79" t="s">
        <v>26</v>
      </c>
      <c r="K214" s="66">
        <v>348</v>
      </c>
      <c r="L214" s="79" t="s">
        <v>360</v>
      </c>
      <c r="M214" s="79">
        <v>34849</v>
      </c>
      <c r="O214" s="79" t="s">
        <v>360</v>
      </c>
      <c r="P214" s="79">
        <v>34849</v>
      </c>
      <c r="Q214" s="79"/>
      <c r="R214" s="79"/>
      <c r="S214" s="83"/>
      <c r="T214" s="79"/>
    </row>
    <row r="215" spans="5:20" ht="15.75">
      <c r="E215" t="s">
        <v>699</v>
      </c>
      <c r="F215" t="s">
        <v>725</v>
      </c>
      <c r="G215" s="24" t="s">
        <v>905</v>
      </c>
      <c r="H215" s="24" t="s">
        <v>1129</v>
      </c>
      <c r="J215" s="79" t="s">
        <v>26</v>
      </c>
      <c r="K215" s="66">
        <v>348</v>
      </c>
      <c r="L215" s="79" t="s">
        <v>361</v>
      </c>
      <c r="M215" s="79">
        <v>34854</v>
      </c>
      <c r="O215" s="79" t="s">
        <v>361</v>
      </c>
      <c r="P215" s="79">
        <v>34854</v>
      </c>
      <c r="Q215" s="79"/>
      <c r="R215" s="79"/>
      <c r="S215" s="83"/>
      <c r="T215" s="79"/>
    </row>
    <row r="216" spans="5:20" ht="15.75">
      <c r="E216" t="s">
        <v>699</v>
      </c>
      <c r="F216" t="s">
        <v>725</v>
      </c>
      <c r="G216" s="24" t="s">
        <v>907</v>
      </c>
      <c r="H216" s="24" t="s">
        <v>1130</v>
      </c>
      <c r="J216" s="79" t="s">
        <v>26</v>
      </c>
      <c r="K216" s="66">
        <v>348</v>
      </c>
      <c r="L216" s="79" t="s">
        <v>362</v>
      </c>
      <c r="M216" s="79">
        <v>34859</v>
      </c>
      <c r="O216" s="79" t="s">
        <v>362</v>
      </c>
      <c r="P216" s="79">
        <v>34859</v>
      </c>
      <c r="Q216" s="79"/>
      <c r="R216" s="79"/>
      <c r="S216" s="83"/>
      <c r="T216" s="79"/>
    </row>
    <row r="217" spans="5:20" ht="15.75">
      <c r="E217" t="s">
        <v>699</v>
      </c>
      <c r="F217" t="s">
        <v>725</v>
      </c>
      <c r="G217" s="24" t="s">
        <v>913</v>
      </c>
      <c r="H217" s="24" t="s">
        <v>1131</v>
      </c>
      <c r="J217" s="79" t="s">
        <v>26</v>
      </c>
      <c r="K217" s="66">
        <v>348</v>
      </c>
      <c r="L217" s="79" t="s">
        <v>363</v>
      </c>
      <c r="M217" s="79">
        <v>34876</v>
      </c>
      <c r="O217" s="79" t="s">
        <v>363</v>
      </c>
      <c r="P217" s="79">
        <v>34876</v>
      </c>
      <c r="Q217" s="79"/>
      <c r="R217" s="79"/>
      <c r="S217" s="83"/>
      <c r="T217" s="79"/>
    </row>
    <row r="218" spans="5:20" ht="15.75">
      <c r="E218" t="s">
        <v>699</v>
      </c>
      <c r="F218" t="s">
        <v>725</v>
      </c>
      <c r="G218" s="24" t="s">
        <v>915</v>
      </c>
      <c r="H218" s="24" t="s">
        <v>1132</v>
      </c>
      <c r="J218" s="79" t="s">
        <v>26</v>
      </c>
      <c r="K218" s="66">
        <v>348</v>
      </c>
      <c r="L218" s="79" t="s">
        <v>364</v>
      </c>
      <c r="M218" s="79">
        <v>34879</v>
      </c>
      <c r="O218" s="79" t="s">
        <v>364</v>
      </c>
      <c r="P218" s="79">
        <v>34879</v>
      </c>
      <c r="Q218" s="79"/>
      <c r="R218" s="79"/>
      <c r="S218" s="83"/>
      <c r="T218" s="79"/>
    </row>
    <row r="219" spans="5:20" ht="15.75">
      <c r="E219" t="s">
        <v>699</v>
      </c>
      <c r="F219" t="s">
        <v>725</v>
      </c>
      <c r="G219" s="24" t="s">
        <v>919</v>
      </c>
      <c r="H219" s="24" t="s">
        <v>1133</v>
      </c>
      <c r="J219" s="79" t="s">
        <v>26</v>
      </c>
      <c r="K219" s="66">
        <v>348</v>
      </c>
      <c r="L219" s="79" t="s">
        <v>365</v>
      </c>
      <c r="M219" s="79">
        <v>34892</v>
      </c>
      <c r="O219" s="79" t="s">
        <v>365</v>
      </c>
      <c r="P219" s="79">
        <v>34892</v>
      </c>
      <c r="Q219" s="79"/>
      <c r="R219" s="79"/>
      <c r="S219" s="83"/>
      <c r="T219" s="79"/>
    </row>
    <row r="220" spans="5:20" ht="15.75">
      <c r="E220" t="s">
        <v>699</v>
      </c>
      <c r="F220" t="s">
        <v>725</v>
      </c>
      <c r="G220" s="24" t="s">
        <v>925</v>
      </c>
      <c r="H220" s="24" t="s">
        <v>1134</v>
      </c>
      <c r="J220" s="79" t="s">
        <v>170</v>
      </c>
      <c r="K220" s="66">
        <v>354</v>
      </c>
      <c r="L220" s="79" t="s">
        <v>366</v>
      </c>
      <c r="M220" s="79">
        <v>35440</v>
      </c>
      <c r="O220" s="79" t="s">
        <v>366</v>
      </c>
      <c r="P220" s="79">
        <v>35440</v>
      </c>
      <c r="Q220" s="79"/>
      <c r="R220" s="79"/>
      <c r="S220" s="83"/>
      <c r="T220" s="79"/>
    </row>
    <row r="221" spans="5:20" ht="15.75">
      <c r="E221" t="s">
        <v>699</v>
      </c>
      <c r="F221" t="s">
        <v>725</v>
      </c>
      <c r="G221" s="24" t="s">
        <v>941</v>
      </c>
      <c r="H221" s="24" t="s">
        <v>1135</v>
      </c>
      <c r="J221" s="79" t="s">
        <v>170</v>
      </c>
      <c r="K221" s="66">
        <v>354</v>
      </c>
      <c r="L221" s="79" t="s">
        <v>367</v>
      </c>
      <c r="M221" s="79">
        <v>35454</v>
      </c>
      <c r="O221" s="79" t="s">
        <v>367</v>
      </c>
      <c r="P221" s="79">
        <v>35454</v>
      </c>
      <c r="Q221" s="79"/>
      <c r="R221" s="79"/>
      <c r="S221" s="83"/>
      <c r="T221" s="79"/>
    </row>
    <row r="222" spans="5:20" ht="15.75">
      <c r="E222" t="s">
        <v>699</v>
      </c>
      <c r="F222" t="s">
        <v>725</v>
      </c>
      <c r="G222" s="24" t="s">
        <v>943</v>
      </c>
      <c r="H222" s="24" t="s">
        <v>1136</v>
      </c>
      <c r="J222" s="79" t="s">
        <v>170</v>
      </c>
      <c r="K222" s="66">
        <v>354</v>
      </c>
      <c r="L222" s="79" t="s">
        <v>368</v>
      </c>
      <c r="M222" s="79">
        <v>35480</v>
      </c>
      <c r="O222" s="79" t="s">
        <v>368</v>
      </c>
      <c r="P222" s="79">
        <v>35480</v>
      </c>
      <c r="Q222" s="79"/>
      <c r="R222" s="79"/>
      <c r="S222" s="83"/>
      <c r="T222" s="79"/>
    </row>
    <row r="223" spans="5:20" ht="15.75">
      <c r="E223" t="s">
        <v>699</v>
      </c>
      <c r="F223" t="s">
        <v>725</v>
      </c>
      <c r="G223" s="24" t="s">
        <v>965</v>
      </c>
      <c r="H223" s="24" t="s">
        <v>1137</v>
      </c>
      <c r="J223" s="79" t="s">
        <v>170</v>
      </c>
      <c r="K223" s="66">
        <v>354</v>
      </c>
      <c r="L223" s="79" t="s">
        <v>369</v>
      </c>
      <c r="M223" s="79">
        <v>35487</v>
      </c>
      <c r="O223" s="79" t="s">
        <v>369</v>
      </c>
      <c r="P223" s="79">
        <v>35487</v>
      </c>
      <c r="Q223" s="79"/>
      <c r="R223" s="79"/>
      <c r="S223" s="83"/>
      <c r="T223" s="79"/>
    </row>
    <row r="224" spans="5:20" ht="15.75">
      <c r="E224" t="s">
        <v>700</v>
      </c>
      <c r="F224" t="s">
        <v>726</v>
      </c>
      <c r="G224" s="24" t="s">
        <v>971</v>
      </c>
      <c r="H224" s="24" t="s">
        <v>1138</v>
      </c>
      <c r="J224" s="79" t="s">
        <v>27</v>
      </c>
      <c r="K224" s="66">
        <v>356</v>
      </c>
      <c r="L224" s="79" t="s">
        <v>370</v>
      </c>
      <c r="M224" s="79">
        <v>35610</v>
      </c>
      <c r="O224" s="79" t="s">
        <v>370</v>
      </c>
      <c r="P224" s="79">
        <v>35610</v>
      </c>
      <c r="Q224" s="79"/>
      <c r="R224" s="79"/>
      <c r="S224" s="83"/>
      <c r="T224" s="79"/>
    </row>
    <row r="225" spans="5:20" ht="15.75">
      <c r="E225" t="s">
        <v>700</v>
      </c>
      <c r="F225" t="s">
        <v>726</v>
      </c>
      <c r="G225" s="24" t="s">
        <v>977</v>
      </c>
      <c r="H225" s="24" t="s">
        <v>1139</v>
      </c>
      <c r="J225" s="79" t="s">
        <v>27</v>
      </c>
      <c r="K225" s="66">
        <v>356</v>
      </c>
      <c r="L225" s="79" t="s">
        <v>371</v>
      </c>
      <c r="M225" s="79">
        <v>35622</v>
      </c>
      <c r="O225" s="79" t="s">
        <v>371</v>
      </c>
      <c r="P225" s="79">
        <v>35622</v>
      </c>
      <c r="Q225" s="79"/>
      <c r="R225" s="79"/>
      <c r="S225" s="83"/>
      <c r="T225" s="79"/>
    </row>
    <row r="226" spans="5:20" ht="15.75">
      <c r="E226" t="s">
        <v>700</v>
      </c>
      <c r="F226" t="s">
        <v>726</v>
      </c>
      <c r="G226" s="24" t="s">
        <v>981</v>
      </c>
      <c r="H226" s="24" t="s">
        <v>1140</v>
      </c>
      <c r="J226" s="79" t="s">
        <v>27</v>
      </c>
      <c r="K226" s="66">
        <v>356</v>
      </c>
      <c r="L226" s="79" t="s">
        <v>372</v>
      </c>
      <c r="M226" s="79">
        <v>35628</v>
      </c>
      <c r="O226" s="79" t="s">
        <v>372</v>
      </c>
      <c r="P226" s="79">
        <v>35628</v>
      </c>
      <c r="Q226" s="79"/>
      <c r="R226" s="79"/>
      <c r="S226" s="83"/>
      <c r="T226" s="79"/>
    </row>
    <row r="227" spans="5:20" ht="15.75">
      <c r="E227" t="s">
        <v>700</v>
      </c>
      <c r="F227" t="s">
        <v>726</v>
      </c>
      <c r="G227" s="24" t="s">
        <v>983</v>
      </c>
      <c r="H227" s="24" t="s">
        <v>1141</v>
      </c>
      <c r="J227" s="79" t="s">
        <v>27</v>
      </c>
      <c r="K227" s="66">
        <v>356</v>
      </c>
      <c r="L227" s="79" t="s">
        <v>373</v>
      </c>
      <c r="M227" s="79">
        <v>35646</v>
      </c>
      <c r="O227" s="79" t="s">
        <v>373</v>
      </c>
      <c r="P227" s="79">
        <v>35646</v>
      </c>
      <c r="Q227" s="79"/>
      <c r="R227" s="79"/>
      <c r="S227" s="83"/>
      <c r="T227" s="79"/>
    </row>
    <row r="228" spans="5:20" ht="15.75">
      <c r="E228" t="s">
        <v>700</v>
      </c>
      <c r="F228" t="s">
        <v>726</v>
      </c>
      <c r="G228" s="24" t="s">
        <v>997</v>
      </c>
      <c r="H228" s="24" t="s">
        <v>1142</v>
      </c>
      <c r="J228" s="79" t="s">
        <v>27</v>
      </c>
      <c r="K228" s="66">
        <v>356</v>
      </c>
      <c r="L228" s="79" t="s">
        <v>374</v>
      </c>
      <c r="M228" s="79">
        <v>35670</v>
      </c>
      <c r="O228" s="79" t="s">
        <v>374</v>
      </c>
      <c r="P228" s="79">
        <v>35670</v>
      </c>
      <c r="Q228" s="79"/>
      <c r="R228" s="79"/>
      <c r="S228" s="83"/>
      <c r="T228" s="79"/>
    </row>
    <row r="229" spans="5:20" ht="15.75">
      <c r="E229" t="s">
        <v>700</v>
      </c>
      <c r="F229" t="s">
        <v>726</v>
      </c>
      <c r="G229" s="24" t="s">
        <v>999</v>
      </c>
      <c r="H229" s="24" t="s">
        <v>1143</v>
      </c>
      <c r="J229" s="79" t="s">
        <v>27</v>
      </c>
      <c r="K229" s="66">
        <v>356</v>
      </c>
      <c r="L229" s="79" t="s">
        <v>375</v>
      </c>
      <c r="M229" s="79">
        <v>35678</v>
      </c>
      <c r="O229" s="79" t="s">
        <v>375</v>
      </c>
      <c r="P229" s="79">
        <v>35678</v>
      </c>
      <c r="Q229" s="79"/>
      <c r="R229" s="79"/>
      <c r="S229" s="83"/>
      <c r="T229" s="79"/>
    </row>
    <row r="230" spans="5:20" ht="15.75">
      <c r="E230" t="s">
        <v>700</v>
      </c>
      <c r="F230" t="s">
        <v>726</v>
      </c>
      <c r="G230" s="24" t="s">
        <v>1009</v>
      </c>
      <c r="H230" s="24" t="s">
        <v>1144</v>
      </c>
      <c r="J230" s="79" t="s">
        <v>27</v>
      </c>
      <c r="K230" s="66">
        <v>356</v>
      </c>
      <c r="L230" s="79" t="s">
        <v>376</v>
      </c>
      <c r="M230" s="79">
        <v>35682</v>
      </c>
      <c r="O230" s="79" t="s">
        <v>376</v>
      </c>
      <c r="P230" s="79">
        <v>35682</v>
      </c>
      <c r="Q230" s="79"/>
      <c r="R230" s="79"/>
      <c r="S230" s="83"/>
      <c r="T230" s="79"/>
    </row>
    <row r="231" spans="5:20" ht="15.75">
      <c r="E231" t="s">
        <v>700</v>
      </c>
      <c r="F231" t="s">
        <v>726</v>
      </c>
      <c r="G231" s="24" t="s">
        <v>1019</v>
      </c>
      <c r="H231" s="24" t="s">
        <v>1145</v>
      </c>
      <c r="J231" s="79" t="s">
        <v>173</v>
      </c>
      <c r="K231" s="66">
        <v>359</v>
      </c>
      <c r="L231" s="79" t="s">
        <v>377</v>
      </c>
      <c r="M231" s="79">
        <v>35924</v>
      </c>
      <c r="O231" s="79" t="s">
        <v>377</v>
      </c>
      <c r="P231" s="79">
        <v>35924</v>
      </c>
      <c r="Q231" s="79"/>
      <c r="R231" s="79"/>
      <c r="S231" s="83"/>
      <c r="T231" s="79"/>
    </row>
    <row r="232" spans="5:20" ht="15.75">
      <c r="E232" t="s">
        <v>700</v>
      </c>
      <c r="F232" t="s">
        <v>726</v>
      </c>
      <c r="G232" s="24" t="s">
        <v>1025</v>
      </c>
      <c r="H232" s="24" t="s">
        <v>1146</v>
      </c>
      <c r="J232" s="79" t="s">
        <v>173</v>
      </c>
      <c r="K232" s="66">
        <v>359</v>
      </c>
      <c r="L232" s="79" t="s">
        <v>378</v>
      </c>
      <c r="M232" s="79">
        <v>35944</v>
      </c>
      <c r="O232" s="79" t="s">
        <v>378</v>
      </c>
      <c r="P232" s="79">
        <v>35944</v>
      </c>
      <c r="Q232" s="79"/>
      <c r="R232" s="79"/>
      <c r="S232" s="83"/>
      <c r="T232" s="79"/>
    </row>
    <row r="233" spans="5:20" ht="15.75">
      <c r="E233" t="s">
        <v>700</v>
      </c>
      <c r="F233" t="s">
        <v>726</v>
      </c>
      <c r="G233" s="24" t="s">
        <v>1045</v>
      </c>
      <c r="H233" s="24" t="s">
        <v>1147</v>
      </c>
      <c r="J233" s="79" t="s">
        <v>173</v>
      </c>
      <c r="K233" s="66">
        <v>359</v>
      </c>
      <c r="L233" s="79" t="s">
        <v>379</v>
      </c>
      <c r="M233" s="79">
        <v>35956</v>
      </c>
      <c r="O233" s="79" t="s">
        <v>379</v>
      </c>
      <c r="P233" s="79">
        <v>35956</v>
      </c>
      <c r="Q233" s="79"/>
      <c r="R233" s="79"/>
      <c r="S233" s="83"/>
      <c r="T233" s="79"/>
    </row>
    <row r="234" spans="5:20" ht="15.75">
      <c r="E234" t="s">
        <v>700</v>
      </c>
      <c r="F234" t="s">
        <v>726</v>
      </c>
      <c r="G234" s="24" t="s">
        <v>1047</v>
      </c>
      <c r="H234" s="24" t="s">
        <v>1148</v>
      </c>
      <c r="J234" s="79" t="s">
        <v>173</v>
      </c>
      <c r="K234" s="66">
        <v>359</v>
      </c>
      <c r="L234" s="79" t="s">
        <v>380</v>
      </c>
      <c r="M234" s="79">
        <v>35974</v>
      </c>
      <c r="O234" s="79" t="s">
        <v>380</v>
      </c>
      <c r="P234" s="79">
        <v>35974</v>
      </c>
      <c r="Q234" s="79"/>
      <c r="R234" s="79"/>
      <c r="S234" s="83"/>
      <c r="T234" s="79"/>
    </row>
    <row r="235" spans="5:20" ht="15.75">
      <c r="E235" t="s">
        <v>701</v>
      </c>
      <c r="F235" t="s">
        <v>727</v>
      </c>
      <c r="G235" s="24" t="s">
        <v>1053</v>
      </c>
      <c r="H235" s="24" t="s">
        <v>1149</v>
      </c>
      <c r="J235" s="79" t="s">
        <v>173</v>
      </c>
      <c r="K235" s="66">
        <v>359</v>
      </c>
      <c r="L235" s="79" t="s">
        <v>381</v>
      </c>
      <c r="M235" s="79">
        <v>35984</v>
      </c>
      <c r="O235" s="79" t="s">
        <v>381</v>
      </c>
      <c r="P235" s="79">
        <v>35984</v>
      </c>
      <c r="Q235" s="79"/>
      <c r="R235" s="79"/>
      <c r="S235" s="83"/>
      <c r="T235" s="79"/>
    </row>
    <row r="236" spans="5:20" ht="15.75">
      <c r="E236" t="s">
        <v>701</v>
      </c>
      <c r="F236" t="s">
        <v>727</v>
      </c>
      <c r="G236" s="24" t="s">
        <v>1063</v>
      </c>
      <c r="H236" s="24" t="s">
        <v>1150</v>
      </c>
      <c r="J236" s="79" t="s">
        <v>173</v>
      </c>
      <c r="K236" s="66">
        <v>359</v>
      </c>
      <c r="L236" s="79" t="s">
        <v>382</v>
      </c>
      <c r="M236" s="79">
        <v>35994</v>
      </c>
      <c r="O236" s="79" t="s">
        <v>382</v>
      </c>
      <c r="P236" s="79">
        <v>35994</v>
      </c>
      <c r="Q236" s="79"/>
      <c r="R236" s="79"/>
      <c r="S236" s="83"/>
      <c r="T236" s="79"/>
    </row>
    <row r="237" spans="5:20" ht="15.75">
      <c r="E237" t="s">
        <v>701</v>
      </c>
      <c r="F237" t="s">
        <v>727</v>
      </c>
      <c r="G237" s="24" t="s">
        <v>1067</v>
      </c>
      <c r="H237" s="24" t="s">
        <v>1151</v>
      </c>
      <c r="J237" s="79" t="s">
        <v>21</v>
      </c>
      <c r="K237" s="66">
        <v>361</v>
      </c>
      <c r="L237" s="79" t="s">
        <v>383</v>
      </c>
      <c r="M237" s="79">
        <v>36113</v>
      </c>
      <c r="O237" s="79" t="s">
        <v>383</v>
      </c>
      <c r="P237" s="79">
        <v>36113</v>
      </c>
      <c r="Q237" s="79"/>
      <c r="R237" s="79"/>
      <c r="S237" s="83"/>
      <c r="T237" s="79"/>
    </row>
    <row r="238" spans="5:20" ht="15.75">
      <c r="E238" t="s">
        <v>701</v>
      </c>
      <c r="F238" t="s">
        <v>727</v>
      </c>
      <c r="G238" s="24" t="s">
        <v>1069</v>
      </c>
      <c r="H238" s="24" t="s">
        <v>1152</v>
      </c>
      <c r="J238" s="79" t="s">
        <v>21</v>
      </c>
      <c r="K238" s="66">
        <v>361</v>
      </c>
      <c r="L238" s="79" t="s">
        <v>384</v>
      </c>
      <c r="M238" s="79">
        <v>36116</v>
      </c>
      <c r="O238" s="79" t="s">
        <v>384</v>
      </c>
      <c r="P238" s="79">
        <v>36116</v>
      </c>
      <c r="Q238" s="79"/>
      <c r="R238" s="79"/>
      <c r="S238" s="83"/>
      <c r="T238" s="79"/>
    </row>
    <row r="239" spans="5:20" ht="15.75">
      <c r="E239" t="s">
        <v>701</v>
      </c>
      <c r="F239" t="s">
        <v>727</v>
      </c>
      <c r="G239" s="24" t="s">
        <v>1079</v>
      </c>
      <c r="H239" s="24" t="s">
        <v>1153</v>
      </c>
      <c r="J239" s="79" t="s">
        <v>21</v>
      </c>
      <c r="K239" s="66">
        <v>361</v>
      </c>
      <c r="L239" s="79" t="s">
        <v>385</v>
      </c>
      <c r="M239" s="79">
        <v>36120</v>
      </c>
      <c r="O239" s="79" t="s">
        <v>385</v>
      </c>
      <c r="P239" s="79">
        <v>36120</v>
      </c>
      <c r="Q239" s="79"/>
      <c r="R239" s="79"/>
      <c r="S239" s="83"/>
      <c r="T239" s="79"/>
    </row>
    <row r="240" spans="5:20" ht="15.75">
      <c r="E240" t="s">
        <v>701</v>
      </c>
      <c r="F240" t="s">
        <v>727</v>
      </c>
      <c r="G240" s="24" t="s">
        <v>1081</v>
      </c>
      <c r="H240" s="24" t="s">
        <v>1154</v>
      </c>
      <c r="J240" s="79" t="s">
        <v>21</v>
      </c>
      <c r="K240" s="66">
        <v>361</v>
      </c>
      <c r="L240" s="79" t="s">
        <v>386</v>
      </c>
      <c r="M240" s="79">
        <v>36122</v>
      </c>
      <c r="O240" s="79" t="s">
        <v>386</v>
      </c>
      <c r="P240" s="79">
        <v>36122</v>
      </c>
      <c r="Q240" s="79"/>
      <c r="R240" s="79"/>
      <c r="S240" s="83"/>
      <c r="T240" s="79"/>
    </row>
    <row r="241" spans="5:20" ht="15.75">
      <c r="E241" t="s">
        <v>701</v>
      </c>
      <c r="F241" t="s">
        <v>727</v>
      </c>
      <c r="G241" s="24" t="s">
        <v>1095</v>
      </c>
      <c r="H241" s="24" t="s">
        <v>1155</v>
      </c>
      <c r="J241" s="79" t="s">
        <v>21</v>
      </c>
      <c r="K241" s="66">
        <v>361</v>
      </c>
      <c r="L241" s="79" t="s">
        <v>387</v>
      </c>
      <c r="M241" s="79">
        <v>36123</v>
      </c>
      <c r="O241" s="79" t="s">
        <v>387</v>
      </c>
      <c r="P241" s="79">
        <v>36123</v>
      </c>
      <c r="Q241" s="79"/>
      <c r="R241" s="79"/>
      <c r="S241" s="83"/>
      <c r="T241" s="79"/>
    </row>
    <row r="242" spans="5:20">
      <c r="J242" s="79" t="s">
        <v>21</v>
      </c>
      <c r="K242" s="66">
        <v>361</v>
      </c>
      <c r="L242" s="79" t="s">
        <v>388</v>
      </c>
      <c r="M242" s="79">
        <v>36124</v>
      </c>
      <c r="O242" s="79" t="s">
        <v>388</v>
      </c>
      <c r="P242" s="79">
        <v>36124</v>
      </c>
      <c r="Q242" s="79"/>
      <c r="R242" s="79"/>
      <c r="S242" s="83"/>
      <c r="T242" s="79"/>
    </row>
    <row r="243" spans="5:20">
      <c r="J243" s="79" t="s">
        <v>21</v>
      </c>
      <c r="K243" s="66">
        <v>361</v>
      </c>
      <c r="L243" s="79" t="s">
        <v>389</v>
      </c>
      <c r="M243" s="79">
        <v>36131</v>
      </c>
      <c r="O243" s="79" t="s">
        <v>389</v>
      </c>
      <c r="P243" s="79">
        <v>36131</v>
      </c>
      <c r="Q243" s="79"/>
      <c r="R243" s="79"/>
      <c r="S243" s="83"/>
      <c r="T243" s="79"/>
    </row>
    <row r="244" spans="5:20">
      <c r="J244" s="79" t="s">
        <v>21</v>
      </c>
      <c r="K244" s="66">
        <v>361</v>
      </c>
      <c r="L244" s="79" t="s">
        <v>390</v>
      </c>
      <c r="M244" s="79">
        <v>36165</v>
      </c>
      <c r="O244" s="79" t="s">
        <v>390</v>
      </c>
      <c r="P244" s="79">
        <v>36165</v>
      </c>
      <c r="Q244" s="79"/>
      <c r="R244" s="79"/>
      <c r="S244" s="83"/>
      <c r="T244" s="79"/>
    </row>
    <row r="245" spans="5:20">
      <c r="J245" s="79" t="s">
        <v>21</v>
      </c>
      <c r="K245" s="66">
        <v>361</v>
      </c>
      <c r="L245" s="79" t="s">
        <v>391</v>
      </c>
      <c r="M245" s="79">
        <v>36152</v>
      </c>
      <c r="O245" s="79" t="s">
        <v>391</v>
      </c>
      <c r="P245" s="79">
        <v>36152</v>
      </c>
      <c r="Q245" s="79"/>
      <c r="R245" s="79"/>
      <c r="S245" s="83"/>
      <c r="T245" s="79"/>
    </row>
    <row r="246" spans="5:20">
      <c r="J246" s="79" t="s">
        <v>21</v>
      </c>
      <c r="K246" s="66">
        <v>361</v>
      </c>
      <c r="L246" s="79" t="s">
        <v>392</v>
      </c>
      <c r="M246" s="79">
        <v>36172</v>
      </c>
      <c r="O246" s="79" t="s">
        <v>392</v>
      </c>
      <c r="P246" s="79">
        <v>36172</v>
      </c>
      <c r="Q246" s="79"/>
      <c r="R246" s="79"/>
      <c r="S246" s="83"/>
      <c r="T246" s="79"/>
    </row>
    <row r="247" spans="5:20">
      <c r="J247" s="79" t="s">
        <v>21</v>
      </c>
      <c r="K247" s="66">
        <v>361</v>
      </c>
      <c r="L247" s="79" t="s">
        <v>393</v>
      </c>
      <c r="M247" s="79">
        <v>36181</v>
      </c>
      <c r="O247" s="79" t="s">
        <v>393</v>
      </c>
      <c r="P247" s="79">
        <v>36181</v>
      </c>
      <c r="Q247" s="79"/>
      <c r="R247" s="79"/>
      <c r="S247" s="83"/>
      <c r="T247" s="79"/>
    </row>
    <row r="248" spans="5:20">
      <c r="J248" s="79" t="s">
        <v>21</v>
      </c>
      <c r="K248" s="66">
        <v>361</v>
      </c>
      <c r="L248" s="79" t="s">
        <v>394</v>
      </c>
      <c r="M248" s="79">
        <v>36194</v>
      </c>
      <c r="O248" s="79" t="s">
        <v>394</v>
      </c>
      <c r="P248" s="79">
        <v>36194</v>
      </c>
      <c r="Q248" s="79"/>
      <c r="R248" s="79"/>
      <c r="S248" s="83"/>
      <c r="T248" s="79"/>
    </row>
    <row r="249" spans="5:20">
      <c r="J249" s="79" t="s">
        <v>28</v>
      </c>
      <c r="K249" s="66">
        <v>367</v>
      </c>
      <c r="L249" s="79" t="s">
        <v>395</v>
      </c>
      <c r="M249" s="79">
        <v>36702</v>
      </c>
      <c r="O249" s="79" t="s">
        <v>395</v>
      </c>
      <c r="P249" s="79">
        <v>36702</v>
      </c>
      <c r="Q249" s="79"/>
      <c r="R249" s="79"/>
      <c r="S249" s="83"/>
      <c r="T249" s="79"/>
    </row>
    <row r="250" spans="5:20">
      <c r="J250" s="79" t="s">
        <v>28</v>
      </c>
      <c r="K250" s="66">
        <v>367</v>
      </c>
      <c r="L250" s="79" t="s">
        <v>396</v>
      </c>
      <c r="M250" s="79">
        <v>36706</v>
      </c>
      <c r="O250" s="79" t="s">
        <v>396</v>
      </c>
      <c r="P250" s="79">
        <v>36706</v>
      </c>
      <c r="Q250" s="79"/>
      <c r="R250" s="79"/>
      <c r="S250" s="83"/>
      <c r="T250" s="79"/>
    </row>
    <row r="251" spans="5:20">
      <c r="J251" s="79" t="s">
        <v>28</v>
      </c>
      <c r="K251" s="66">
        <v>367</v>
      </c>
      <c r="L251" s="79" t="s">
        <v>397</v>
      </c>
      <c r="M251" s="79">
        <v>36758</v>
      </c>
      <c r="O251" s="79" t="s">
        <v>397</v>
      </c>
      <c r="P251" s="79">
        <v>36758</v>
      </c>
      <c r="Q251" s="79"/>
      <c r="R251" s="79"/>
      <c r="S251" s="83"/>
      <c r="T251" s="79"/>
    </row>
    <row r="252" spans="5:20">
      <c r="J252" s="79" t="s">
        <v>28</v>
      </c>
      <c r="K252" s="66">
        <v>367</v>
      </c>
      <c r="L252" s="79" t="s">
        <v>398</v>
      </c>
      <c r="M252" s="79">
        <v>36768</v>
      </c>
      <c r="O252" s="79" t="s">
        <v>398</v>
      </c>
      <c r="P252" s="79">
        <v>36768</v>
      </c>
      <c r="Q252" s="79"/>
      <c r="R252" s="79"/>
      <c r="S252" s="83"/>
      <c r="T252" s="79"/>
    </row>
    <row r="253" spans="5:20">
      <c r="J253" s="79" t="s">
        <v>28</v>
      </c>
      <c r="K253" s="66">
        <v>367</v>
      </c>
      <c r="L253" s="79" t="s">
        <v>399</v>
      </c>
      <c r="M253" s="79">
        <v>36704</v>
      </c>
      <c r="O253" s="79" t="s">
        <v>399</v>
      </c>
      <c r="P253" s="79">
        <v>36704</v>
      </c>
      <c r="Q253" s="79"/>
      <c r="R253" s="79"/>
      <c r="S253" s="83"/>
      <c r="T253" s="79"/>
    </row>
    <row r="254" spans="5:20">
      <c r="J254" s="79" t="s">
        <v>29</v>
      </c>
      <c r="K254" s="66">
        <v>368</v>
      </c>
      <c r="L254" s="79" t="s">
        <v>400</v>
      </c>
      <c r="M254" s="79">
        <v>36807</v>
      </c>
      <c r="O254" s="79" t="s">
        <v>400</v>
      </c>
      <c r="P254" s="79">
        <v>36807</v>
      </c>
      <c r="Q254" s="79"/>
      <c r="R254" s="79"/>
      <c r="S254" s="83"/>
      <c r="T254" s="79"/>
    </row>
    <row r="255" spans="5:20">
      <c r="J255" s="79" t="s">
        <v>29</v>
      </c>
      <c r="K255" s="66">
        <v>368</v>
      </c>
      <c r="L255" s="79" t="s">
        <v>401</v>
      </c>
      <c r="M255" s="79">
        <v>36852</v>
      </c>
      <c r="O255" s="79" t="s">
        <v>401</v>
      </c>
      <c r="P255" s="79">
        <v>36852</v>
      </c>
      <c r="Q255" s="79"/>
      <c r="R255" s="79"/>
      <c r="S255" s="83"/>
      <c r="T255" s="79"/>
    </row>
    <row r="256" spans="5:20">
      <c r="J256" s="79" t="s">
        <v>29</v>
      </c>
      <c r="K256" s="66">
        <v>368</v>
      </c>
      <c r="L256" s="79" t="s">
        <v>402</v>
      </c>
      <c r="M256" s="79">
        <v>36860</v>
      </c>
      <c r="O256" s="79" t="s">
        <v>402</v>
      </c>
      <c r="P256" s="79">
        <v>36860</v>
      </c>
      <c r="Q256" s="79"/>
      <c r="R256" s="79"/>
      <c r="S256" s="83"/>
      <c r="T256" s="79"/>
    </row>
    <row r="257" spans="10:20">
      <c r="J257" s="79" t="s">
        <v>29</v>
      </c>
      <c r="K257" s="66">
        <v>368</v>
      </c>
      <c r="L257" s="79" t="s">
        <v>403</v>
      </c>
      <c r="M257" s="79">
        <v>36863</v>
      </c>
      <c r="O257" s="79" t="s">
        <v>403</v>
      </c>
      <c r="P257" s="79">
        <v>36863</v>
      </c>
      <c r="Q257" s="79"/>
      <c r="R257" s="79"/>
      <c r="S257" s="83"/>
      <c r="T257" s="79"/>
    </row>
    <row r="258" spans="10:20">
      <c r="J258" s="79" t="s">
        <v>29</v>
      </c>
      <c r="K258" s="66">
        <v>368</v>
      </c>
      <c r="L258" s="79" t="s">
        <v>404</v>
      </c>
      <c r="M258" s="79">
        <v>36864</v>
      </c>
      <c r="O258" s="79" t="s">
        <v>404</v>
      </c>
      <c r="P258" s="79">
        <v>36864</v>
      </c>
      <c r="Q258" s="79"/>
      <c r="R258" s="79"/>
      <c r="S258" s="83"/>
      <c r="T258" s="79"/>
    </row>
    <row r="259" spans="10:20">
      <c r="J259" s="79" t="s">
        <v>29</v>
      </c>
      <c r="K259" s="66">
        <v>368</v>
      </c>
      <c r="L259" s="79" t="s">
        <v>405</v>
      </c>
      <c r="M259" s="79">
        <v>36876</v>
      </c>
      <c r="O259" s="79" t="s">
        <v>405</v>
      </c>
      <c r="P259" s="79">
        <v>36876</v>
      </c>
      <c r="Q259" s="79"/>
      <c r="R259" s="79"/>
      <c r="S259" s="83"/>
      <c r="T259" s="79"/>
    </row>
    <row r="260" spans="10:20">
      <c r="J260" s="79" t="s">
        <v>30</v>
      </c>
      <c r="K260" s="66">
        <v>372</v>
      </c>
      <c r="L260" s="79" t="s">
        <v>406</v>
      </c>
      <c r="M260" s="79">
        <v>37204</v>
      </c>
      <c r="O260" s="79" t="s">
        <v>406</v>
      </c>
      <c r="P260" s="79">
        <v>37204</v>
      </c>
      <c r="Q260" s="79"/>
      <c r="R260" s="79"/>
      <c r="S260" s="83"/>
      <c r="T260" s="79"/>
    </row>
    <row r="261" spans="10:20">
      <c r="J261" s="79" t="s">
        <v>30</v>
      </c>
      <c r="K261" s="66">
        <v>372</v>
      </c>
      <c r="L261" s="79" t="s">
        <v>407</v>
      </c>
      <c r="M261" s="79">
        <v>37209</v>
      </c>
      <c r="O261" s="79" t="s">
        <v>407</v>
      </c>
      <c r="P261" s="79">
        <v>37209</v>
      </c>
      <c r="Q261" s="79"/>
      <c r="R261" s="79"/>
      <c r="S261" s="83"/>
      <c r="T261" s="79"/>
    </row>
    <row r="262" spans="10:20">
      <c r="J262" s="79" t="s">
        <v>30</v>
      </c>
      <c r="K262" s="66">
        <v>372</v>
      </c>
      <c r="L262" s="79" t="s">
        <v>408</v>
      </c>
      <c r="M262" s="79">
        <v>37218</v>
      </c>
      <c r="O262" s="79" t="s">
        <v>408</v>
      </c>
      <c r="P262" s="79">
        <v>37218</v>
      </c>
      <c r="Q262" s="79"/>
      <c r="R262" s="79"/>
      <c r="S262" s="83"/>
      <c r="T262" s="79"/>
    </row>
    <row r="263" spans="10:20">
      <c r="J263" s="79" t="s">
        <v>30</v>
      </c>
      <c r="K263" s="66">
        <v>372</v>
      </c>
      <c r="L263" s="79" t="s">
        <v>409</v>
      </c>
      <c r="M263" s="79">
        <v>37240</v>
      </c>
      <c r="O263" s="79" t="s">
        <v>409</v>
      </c>
      <c r="P263" s="79">
        <v>37240</v>
      </c>
      <c r="Q263" s="79"/>
      <c r="R263" s="79"/>
      <c r="S263" s="83"/>
      <c r="T263" s="79"/>
    </row>
    <row r="264" spans="10:20">
      <c r="J264" s="79" t="s">
        <v>30</v>
      </c>
      <c r="K264" s="66">
        <v>372</v>
      </c>
      <c r="L264" s="79" t="s">
        <v>410</v>
      </c>
      <c r="M264" s="79">
        <v>37247</v>
      </c>
      <c r="O264" s="79" t="s">
        <v>410</v>
      </c>
      <c r="P264" s="79">
        <v>37247</v>
      </c>
      <c r="Q264" s="79"/>
      <c r="R264" s="79"/>
      <c r="S264" s="83"/>
      <c r="T264" s="79"/>
    </row>
    <row r="265" spans="10:20">
      <c r="J265" s="79" t="s">
        <v>30</v>
      </c>
      <c r="K265" s="66">
        <v>372</v>
      </c>
      <c r="L265" s="79" t="s">
        <v>411</v>
      </c>
      <c r="M265" s="79">
        <v>37238</v>
      </c>
      <c r="O265" s="79" t="s">
        <v>411</v>
      </c>
      <c r="P265" s="79">
        <v>37238</v>
      </c>
      <c r="Q265" s="79"/>
      <c r="R265" s="79"/>
      <c r="S265" s="83"/>
      <c r="T265" s="79"/>
    </row>
    <row r="266" spans="10:20">
      <c r="J266" s="79" t="s">
        <v>30</v>
      </c>
      <c r="K266" s="66">
        <v>372</v>
      </c>
      <c r="L266" s="79" t="s">
        <v>412</v>
      </c>
      <c r="M266" s="79">
        <v>37256</v>
      </c>
      <c r="O266" s="79" t="s">
        <v>412</v>
      </c>
      <c r="P266" s="79">
        <v>37256</v>
      </c>
      <c r="Q266" s="79"/>
      <c r="R266" s="79"/>
      <c r="S266" s="83"/>
      <c r="T266" s="79"/>
    </row>
    <row r="267" spans="10:20">
      <c r="J267" s="79" t="s">
        <v>30</v>
      </c>
      <c r="K267" s="66">
        <v>372</v>
      </c>
      <c r="L267" s="79" t="s">
        <v>413</v>
      </c>
      <c r="M267" s="79">
        <v>37263</v>
      </c>
      <c r="O267" s="79" t="s">
        <v>413</v>
      </c>
      <c r="P267" s="79">
        <v>37263</v>
      </c>
      <c r="Q267" s="79"/>
      <c r="R267" s="79"/>
      <c r="S267" s="83"/>
      <c r="T267" s="79"/>
    </row>
    <row r="268" spans="10:20">
      <c r="J268" s="79" t="s">
        <v>30</v>
      </c>
      <c r="K268" s="66">
        <v>372</v>
      </c>
      <c r="L268" s="79" t="s">
        <v>414</v>
      </c>
      <c r="M268" s="79">
        <v>37274</v>
      </c>
      <c r="O268" s="79" t="s">
        <v>414</v>
      </c>
      <c r="P268" s="79">
        <v>37274</v>
      </c>
      <c r="Q268" s="79"/>
      <c r="R268" s="79"/>
      <c r="S268" s="83"/>
      <c r="T268" s="79"/>
    </row>
    <row r="269" spans="10:20">
      <c r="J269" s="79" t="s">
        <v>30</v>
      </c>
      <c r="K269" s="66">
        <v>372</v>
      </c>
      <c r="L269" s="79" t="s">
        <v>415</v>
      </c>
      <c r="M269" s="79">
        <v>37283</v>
      </c>
      <c r="O269" s="79" t="s">
        <v>415</v>
      </c>
      <c r="P269" s="79">
        <v>37283</v>
      </c>
      <c r="Q269" s="79"/>
      <c r="R269" s="79"/>
      <c r="S269" s="83"/>
      <c r="T269" s="79"/>
    </row>
    <row r="270" spans="10:20">
      <c r="J270" s="79" t="s">
        <v>20</v>
      </c>
      <c r="K270" s="66">
        <v>382</v>
      </c>
      <c r="L270" s="79" t="s">
        <v>416</v>
      </c>
      <c r="M270" s="79">
        <v>38207</v>
      </c>
      <c r="O270" s="79" t="s">
        <v>416</v>
      </c>
      <c r="P270" s="79">
        <v>38207</v>
      </c>
      <c r="Q270" s="79"/>
      <c r="R270" s="79"/>
      <c r="S270" s="83"/>
      <c r="T270" s="79"/>
    </row>
    <row r="271" spans="10:20">
      <c r="J271" s="79" t="s">
        <v>20</v>
      </c>
      <c r="K271" s="66">
        <v>382</v>
      </c>
      <c r="L271" s="79" t="s">
        <v>417</v>
      </c>
      <c r="M271" s="79">
        <v>38229</v>
      </c>
      <c r="O271" s="79" t="s">
        <v>417</v>
      </c>
      <c r="P271" s="79">
        <v>38229</v>
      </c>
      <c r="Q271" s="79"/>
      <c r="R271" s="79"/>
      <c r="S271" s="83"/>
      <c r="T271" s="79"/>
    </row>
    <row r="272" spans="10:20">
      <c r="J272" s="79" t="s">
        <v>20</v>
      </c>
      <c r="K272" s="66">
        <v>382</v>
      </c>
      <c r="L272" s="79" t="s">
        <v>418</v>
      </c>
      <c r="M272" s="79">
        <v>38273</v>
      </c>
      <c r="O272" s="79" t="s">
        <v>418</v>
      </c>
      <c r="P272" s="79">
        <v>38273</v>
      </c>
      <c r="Q272" s="79"/>
      <c r="R272" s="79"/>
      <c r="S272" s="83"/>
      <c r="T272" s="79"/>
    </row>
    <row r="273" spans="10:20">
      <c r="J273" s="79" t="s">
        <v>20</v>
      </c>
      <c r="K273" s="66">
        <v>382</v>
      </c>
      <c r="L273" s="79" t="s">
        <v>419</v>
      </c>
      <c r="M273" s="79">
        <v>38276</v>
      </c>
      <c r="O273" s="79" t="s">
        <v>419</v>
      </c>
      <c r="P273" s="79">
        <v>38276</v>
      </c>
      <c r="Q273" s="79"/>
      <c r="R273" s="79"/>
      <c r="S273" s="83"/>
      <c r="T273" s="79"/>
    </row>
    <row r="274" spans="10:20">
      <c r="J274" s="79" t="s">
        <v>180</v>
      </c>
      <c r="K274" s="66">
        <v>386</v>
      </c>
      <c r="L274" s="79" t="s">
        <v>420</v>
      </c>
      <c r="M274" s="79">
        <v>38614</v>
      </c>
      <c r="O274" s="79" t="s">
        <v>420</v>
      </c>
      <c r="P274" s="79">
        <v>38614</v>
      </c>
      <c r="Q274" s="79"/>
      <c r="R274" s="79"/>
      <c r="S274" s="83"/>
      <c r="T274" s="79"/>
    </row>
    <row r="275" spans="10:20">
      <c r="J275" s="79" t="s">
        <v>180</v>
      </c>
      <c r="K275" s="66">
        <v>386</v>
      </c>
      <c r="L275" s="79" t="s">
        <v>421</v>
      </c>
      <c r="M275" s="79">
        <v>38625</v>
      </c>
      <c r="O275" s="79" t="s">
        <v>421</v>
      </c>
      <c r="P275" s="79">
        <v>38625</v>
      </c>
      <c r="Q275" s="79"/>
      <c r="R275" s="79"/>
      <c r="S275" s="83"/>
      <c r="T275" s="79"/>
    </row>
    <row r="276" spans="10:20">
      <c r="J276" s="79" t="s">
        <v>180</v>
      </c>
      <c r="K276" s="66">
        <v>386</v>
      </c>
      <c r="L276" s="79" t="s">
        <v>422</v>
      </c>
      <c r="M276" s="79">
        <v>38636</v>
      </c>
      <c r="O276" s="79" t="s">
        <v>422</v>
      </c>
      <c r="P276" s="79">
        <v>38636</v>
      </c>
      <c r="Q276" s="79"/>
      <c r="R276" s="79"/>
      <c r="S276" s="83"/>
      <c r="T276" s="79"/>
    </row>
    <row r="277" spans="10:20">
      <c r="J277" s="79" t="s">
        <v>180</v>
      </c>
      <c r="K277" s="66">
        <v>386</v>
      </c>
      <c r="L277" s="79" t="s">
        <v>423</v>
      </c>
      <c r="M277" s="79">
        <v>38665</v>
      </c>
      <c r="O277" s="79" t="s">
        <v>423</v>
      </c>
      <c r="P277" s="79">
        <v>38665</v>
      </c>
      <c r="Q277" s="79"/>
      <c r="R277" s="79"/>
      <c r="S277" s="83"/>
      <c r="T277" s="79"/>
    </row>
    <row r="278" spans="10:20">
      <c r="J278" s="79" t="s">
        <v>180</v>
      </c>
      <c r="K278" s="66">
        <v>386</v>
      </c>
      <c r="L278" s="79" t="s">
        <v>424</v>
      </c>
      <c r="M278" s="79">
        <v>38669</v>
      </c>
      <c r="O278" s="79" t="s">
        <v>424</v>
      </c>
      <c r="P278" s="79">
        <v>38669</v>
      </c>
      <c r="Q278" s="79"/>
      <c r="R278" s="79"/>
      <c r="S278" s="83"/>
      <c r="T278" s="79"/>
    </row>
    <row r="279" spans="10:20">
      <c r="J279" s="79" t="s">
        <v>180</v>
      </c>
      <c r="K279" s="66">
        <v>386</v>
      </c>
      <c r="L279" s="79" t="s">
        <v>425</v>
      </c>
      <c r="M279" s="79">
        <v>38694</v>
      </c>
      <c r="O279" s="79" t="s">
        <v>425</v>
      </c>
      <c r="P279" s="79">
        <v>38694</v>
      </c>
      <c r="Q279" s="79"/>
      <c r="R279" s="79"/>
      <c r="S279" s="83"/>
      <c r="T279" s="79"/>
    </row>
    <row r="280" spans="10:20">
      <c r="J280" s="79" t="s">
        <v>23</v>
      </c>
      <c r="K280" s="66">
        <v>389</v>
      </c>
      <c r="L280" s="79" t="s">
        <v>426</v>
      </c>
      <c r="M280" s="79">
        <v>38937</v>
      </c>
      <c r="O280" s="79" t="s">
        <v>426</v>
      </c>
      <c r="P280" s="79">
        <v>38937</v>
      </c>
      <c r="Q280" s="79"/>
      <c r="R280" s="79"/>
      <c r="S280" s="83"/>
      <c r="T280" s="79"/>
    </row>
    <row r="281" spans="10:20">
      <c r="J281" s="79" t="s">
        <v>23</v>
      </c>
      <c r="K281" s="66">
        <v>389</v>
      </c>
      <c r="L281" s="79" t="s">
        <v>427</v>
      </c>
      <c r="M281" s="79">
        <v>38967</v>
      </c>
      <c r="O281" s="79" t="s">
        <v>427</v>
      </c>
      <c r="P281" s="79">
        <v>38967</v>
      </c>
      <c r="Q281" s="79"/>
      <c r="R281" s="79"/>
      <c r="S281" s="83"/>
      <c r="T281" s="79"/>
    </row>
    <row r="282" spans="10:20">
      <c r="J282" s="79" t="s">
        <v>23</v>
      </c>
      <c r="K282" s="66">
        <v>389</v>
      </c>
      <c r="L282" s="79" t="s">
        <v>428</v>
      </c>
      <c r="M282" s="79">
        <v>38970</v>
      </c>
      <c r="O282" s="79" t="s">
        <v>428</v>
      </c>
      <c r="P282" s="79">
        <v>38970</v>
      </c>
      <c r="Q282" s="79"/>
      <c r="R282" s="79"/>
      <c r="S282" s="83"/>
      <c r="T282" s="79"/>
    </row>
    <row r="283" spans="10:20">
      <c r="J283" s="79" t="s">
        <v>23</v>
      </c>
      <c r="K283" s="66">
        <v>389</v>
      </c>
      <c r="L283" s="79" t="s">
        <v>429</v>
      </c>
      <c r="M283" s="79">
        <v>38988</v>
      </c>
      <c r="O283" s="79" t="s">
        <v>429</v>
      </c>
      <c r="P283" s="79">
        <v>38988</v>
      </c>
      <c r="Q283" s="79"/>
      <c r="R283" s="79"/>
      <c r="S283" s="83"/>
      <c r="T283" s="79"/>
    </row>
    <row r="284" spans="10:20">
      <c r="J284" s="79" t="s">
        <v>23</v>
      </c>
      <c r="K284" s="66">
        <v>389</v>
      </c>
      <c r="L284" s="79" t="s">
        <v>430</v>
      </c>
      <c r="M284" s="79">
        <v>38990</v>
      </c>
      <c r="O284" s="79" t="s">
        <v>430</v>
      </c>
      <c r="P284" s="79">
        <v>38990</v>
      </c>
      <c r="Q284" s="79"/>
      <c r="R284" s="79"/>
      <c r="S284" s="83"/>
      <c r="T284" s="79"/>
    </row>
    <row r="285" spans="10:20">
      <c r="J285" s="79" t="s">
        <v>22</v>
      </c>
      <c r="K285" s="66">
        <v>393</v>
      </c>
      <c r="L285" s="79" t="s">
        <v>431</v>
      </c>
      <c r="M285" s="79">
        <v>39309</v>
      </c>
      <c r="O285" s="79" t="s">
        <v>431</v>
      </c>
      <c r="P285" s="79">
        <v>39309</v>
      </c>
      <c r="Q285" s="79"/>
      <c r="R285" s="79"/>
      <c r="S285" s="83"/>
      <c r="T285" s="79"/>
    </row>
    <row r="286" spans="10:20">
      <c r="J286" s="79" t="s">
        <v>22</v>
      </c>
      <c r="K286" s="66">
        <v>393</v>
      </c>
      <c r="L286" s="79" t="s">
        <v>432</v>
      </c>
      <c r="M286" s="79">
        <v>39319</v>
      </c>
      <c r="O286" s="79" t="s">
        <v>432</v>
      </c>
      <c r="P286" s="79">
        <v>39319</v>
      </c>
      <c r="Q286" s="79"/>
      <c r="R286" s="79"/>
      <c r="S286" s="83"/>
      <c r="T286" s="79"/>
    </row>
    <row r="287" spans="10:20">
      <c r="J287" s="79" t="s">
        <v>22</v>
      </c>
      <c r="K287" s="66">
        <v>393</v>
      </c>
      <c r="L287" s="79" t="s">
        <v>433</v>
      </c>
      <c r="M287" s="79">
        <v>39323</v>
      </c>
      <c r="O287" s="79" t="s">
        <v>433</v>
      </c>
      <c r="P287" s="79">
        <v>39323</v>
      </c>
      <c r="Q287" s="79"/>
      <c r="R287" s="79"/>
      <c r="S287" s="83"/>
      <c r="T287" s="79"/>
    </row>
    <row r="288" spans="10:20">
      <c r="J288" s="79" t="s">
        <v>22</v>
      </c>
      <c r="K288" s="66">
        <v>393</v>
      </c>
      <c r="L288" s="79" t="s">
        <v>434</v>
      </c>
      <c r="M288" s="79">
        <v>39358</v>
      </c>
      <c r="O288" s="79" t="s">
        <v>434</v>
      </c>
      <c r="P288" s="79">
        <v>39358</v>
      </c>
      <c r="Q288" s="79"/>
      <c r="R288" s="79"/>
      <c r="S288" s="83"/>
      <c r="T288" s="79"/>
    </row>
    <row r="289" spans="10:20">
      <c r="J289" s="79" t="s">
        <v>22</v>
      </c>
      <c r="K289" s="66">
        <v>393</v>
      </c>
      <c r="L289" s="79" t="s">
        <v>435</v>
      </c>
      <c r="M289" s="79">
        <v>39328</v>
      </c>
      <c r="O289" s="79" t="s">
        <v>435</v>
      </c>
      <c r="P289" s="79">
        <v>39328</v>
      </c>
      <c r="Q289" s="79"/>
      <c r="R289" s="79"/>
      <c r="S289" s="83"/>
      <c r="T289" s="79"/>
    </row>
    <row r="290" spans="10:20">
      <c r="J290" s="79" t="s">
        <v>22</v>
      </c>
      <c r="K290" s="66">
        <v>393</v>
      </c>
      <c r="L290" s="79" t="s">
        <v>436</v>
      </c>
      <c r="M290" s="79">
        <v>39338</v>
      </c>
      <c r="O290" s="79" t="s">
        <v>436</v>
      </c>
      <c r="P290" s="79">
        <v>39338</v>
      </c>
      <c r="Q290" s="79"/>
      <c r="R290" s="79"/>
      <c r="S290" s="83"/>
      <c r="T290" s="79"/>
    </row>
    <row r="291" spans="10:20">
      <c r="J291" s="79" t="s">
        <v>22</v>
      </c>
      <c r="K291" s="66">
        <v>393</v>
      </c>
      <c r="L291" s="79" t="s">
        <v>437</v>
      </c>
      <c r="M291" s="79">
        <v>39347</v>
      </c>
      <c r="O291" s="79" t="s">
        <v>437</v>
      </c>
      <c r="P291" s="79">
        <v>39347</v>
      </c>
      <c r="Q291" s="79"/>
      <c r="R291" s="79"/>
      <c r="S291" s="83"/>
      <c r="T291" s="79"/>
    </row>
    <row r="292" spans="10:20">
      <c r="J292" s="79" t="s">
        <v>22</v>
      </c>
      <c r="K292" s="66">
        <v>393</v>
      </c>
      <c r="L292" s="79" t="s">
        <v>438</v>
      </c>
      <c r="M292" s="79">
        <v>39357</v>
      </c>
      <c r="O292" s="79" t="s">
        <v>438</v>
      </c>
      <c r="P292" s="79">
        <v>39357</v>
      </c>
      <c r="Q292" s="79"/>
      <c r="R292" s="79"/>
      <c r="S292" s="83"/>
      <c r="T292" s="79"/>
    </row>
    <row r="293" spans="10:20">
      <c r="J293" s="79" t="s">
        <v>22</v>
      </c>
      <c r="K293" s="66">
        <v>393</v>
      </c>
      <c r="L293" s="79" t="s">
        <v>439</v>
      </c>
      <c r="M293" s="79">
        <v>39366</v>
      </c>
      <c r="O293" s="79" t="s">
        <v>439</v>
      </c>
      <c r="P293" s="79">
        <v>39366</v>
      </c>
      <c r="Q293" s="79"/>
      <c r="R293" s="79"/>
      <c r="S293" s="83"/>
      <c r="T293" s="79"/>
    </row>
    <row r="294" spans="10:20">
      <c r="J294" s="79" t="s">
        <v>22</v>
      </c>
      <c r="K294" s="66">
        <v>393</v>
      </c>
      <c r="L294" s="79" t="s">
        <v>440</v>
      </c>
      <c r="M294" s="79">
        <v>39376</v>
      </c>
      <c r="O294" s="79" t="s">
        <v>440</v>
      </c>
      <c r="P294" s="79">
        <v>39376</v>
      </c>
      <c r="Q294" s="79"/>
      <c r="R294" s="79"/>
      <c r="S294" s="83"/>
      <c r="T294" s="79"/>
    </row>
    <row r="295" spans="10:20">
      <c r="J295" s="79" t="s">
        <v>22</v>
      </c>
      <c r="K295" s="66">
        <v>393</v>
      </c>
      <c r="L295" s="79" t="s">
        <v>441</v>
      </c>
      <c r="M295" s="79">
        <v>39385</v>
      </c>
      <c r="O295" s="79" t="s">
        <v>441</v>
      </c>
      <c r="P295" s="79">
        <v>39385</v>
      </c>
      <c r="Q295" s="79"/>
      <c r="R295" s="79"/>
      <c r="S295" s="83"/>
      <c r="T295" s="79"/>
    </row>
    <row r="296" spans="10:20">
      <c r="J296" s="79" t="s">
        <v>22</v>
      </c>
      <c r="K296" s="66">
        <v>393</v>
      </c>
      <c r="L296" s="79" t="s">
        <v>442</v>
      </c>
      <c r="M296" s="79">
        <v>39395</v>
      </c>
      <c r="O296" s="79" t="s">
        <v>442</v>
      </c>
      <c r="P296" s="79">
        <v>39395</v>
      </c>
      <c r="Q296" s="79"/>
      <c r="R296" s="79"/>
      <c r="S296" s="83"/>
      <c r="T296" s="79"/>
    </row>
    <row r="297" spans="10:20">
      <c r="J297" s="79" t="s">
        <v>192</v>
      </c>
      <c r="K297" s="66">
        <v>401</v>
      </c>
      <c r="L297" s="79" t="s">
        <v>443</v>
      </c>
      <c r="M297" s="79">
        <v>40108</v>
      </c>
      <c r="O297" s="79" t="s">
        <v>443</v>
      </c>
      <c r="P297" s="79">
        <v>40108</v>
      </c>
      <c r="Q297" s="79"/>
      <c r="R297" s="79"/>
      <c r="S297" s="83"/>
      <c r="T297" s="79"/>
    </row>
    <row r="298" spans="10:20">
      <c r="J298" s="79" t="s">
        <v>192</v>
      </c>
      <c r="K298" s="66">
        <v>401</v>
      </c>
      <c r="L298" s="79" t="s">
        <v>444</v>
      </c>
      <c r="M298" s="79">
        <v>40114</v>
      </c>
      <c r="O298" s="79" t="s">
        <v>444</v>
      </c>
      <c r="P298" s="79">
        <v>40114</v>
      </c>
      <c r="Q298" s="79"/>
      <c r="R298" s="79"/>
      <c r="S298" s="83"/>
      <c r="T298" s="79"/>
    </row>
    <row r="299" spans="10:20">
      <c r="J299" s="79" t="s">
        <v>192</v>
      </c>
      <c r="K299" s="66">
        <v>401</v>
      </c>
      <c r="L299" s="79" t="s">
        <v>445</v>
      </c>
      <c r="M299" s="79">
        <v>40134</v>
      </c>
      <c r="O299" s="79" t="s">
        <v>445</v>
      </c>
      <c r="P299" s="79">
        <v>40134</v>
      </c>
      <c r="Q299" s="79"/>
      <c r="R299" s="79"/>
      <c r="S299" s="83"/>
      <c r="T299" s="79"/>
    </row>
    <row r="300" spans="10:20">
      <c r="J300" s="79" t="s">
        <v>192</v>
      </c>
      <c r="K300" s="66">
        <v>401</v>
      </c>
      <c r="L300" s="79" t="s">
        <v>446</v>
      </c>
      <c r="M300" s="79">
        <v>40138</v>
      </c>
      <c r="O300" s="79" t="s">
        <v>446</v>
      </c>
      <c r="P300" s="79">
        <v>40138</v>
      </c>
      <c r="Q300" s="79"/>
      <c r="R300" s="79"/>
      <c r="S300" s="83"/>
      <c r="T300" s="79"/>
    </row>
    <row r="301" spans="10:20">
      <c r="J301" s="79" t="s">
        <v>192</v>
      </c>
      <c r="K301" s="66">
        <v>401</v>
      </c>
      <c r="L301" s="79" t="s">
        <v>447</v>
      </c>
      <c r="M301" s="79">
        <v>40156</v>
      </c>
      <c r="O301" s="79" t="s">
        <v>447</v>
      </c>
      <c r="P301" s="79">
        <v>40156</v>
      </c>
      <c r="Q301" s="79"/>
      <c r="R301" s="79"/>
      <c r="S301" s="83"/>
      <c r="T301" s="79"/>
    </row>
    <row r="302" spans="10:20">
      <c r="J302" s="79" t="s">
        <v>192</v>
      </c>
      <c r="K302" s="66">
        <v>401</v>
      </c>
      <c r="L302" s="79" t="s">
        <v>448</v>
      </c>
      <c r="M302" s="79">
        <v>40158</v>
      </c>
      <c r="O302" s="79" t="s">
        <v>448</v>
      </c>
      <c r="P302" s="79">
        <v>40158</v>
      </c>
      <c r="Q302" s="79"/>
      <c r="R302" s="79"/>
      <c r="S302" s="83"/>
      <c r="T302" s="79"/>
    </row>
    <row r="303" spans="10:20">
      <c r="J303" s="79" t="s">
        <v>192</v>
      </c>
      <c r="K303" s="66">
        <v>401</v>
      </c>
      <c r="L303" s="79" t="s">
        <v>449</v>
      </c>
      <c r="M303" s="79">
        <v>40160</v>
      </c>
      <c r="O303" s="79" t="s">
        <v>449</v>
      </c>
      <c r="P303" s="79">
        <v>40160</v>
      </c>
      <c r="Q303" s="79"/>
      <c r="R303" s="79"/>
      <c r="S303" s="83"/>
      <c r="T303" s="79"/>
    </row>
    <row r="304" spans="10:20">
      <c r="J304" s="79" t="s">
        <v>192</v>
      </c>
      <c r="K304" s="66">
        <v>401</v>
      </c>
      <c r="L304" s="79" t="s">
        <v>450</v>
      </c>
      <c r="M304" s="79">
        <v>40173</v>
      </c>
      <c r="O304" s="79" t="s">
        <v>450</v>
      </c>
      <c r="P304" s="79">
        <v>40173</v>
      </c>
      <c r="Q304" s="79"/>
      <c r="R304" s="79"/>
      <c r="S304" s="83"/>
      <c r="T304" s="79"/>
    </row>
    <row r="305" spans="10:20">
      <c r="J305" s="79" t="s">
        <v>192</v>
      </c>
      <c r="K305" s="66">
        <v>401</v>
      </c>
      <c r="L305" s="79" t="s">
        <v>451</v>
      </c>
      <c r="M305" s="79">
        <v>40177</v>
      </c>
      <c r="O305" s="79" t="s">
        <v>451</v>
      </c>
      <c r="P305" s="79">
        <v>40177</v>
      </c>
      <c r="Q305" s="79"/>
      <c r="R305" s="79"/>
      <c r="S305" s="83"/>
      <c r="T305" s="79"/>
    </row>
    <row r="306" spans="10:20">
      <c r="J306" s="79" t="s">
        <v>194</v>
      </c>
      <c r="K306" s="66">
        <v>418</v>
      </c>
      <c r="L306" s="79" t="s">
        <v>452</v>
      </c>
      <c r="M306" s="79">
        <v>41807</v>
      </c>
      <c r="O306" s="79" t="s">
        <v>452</v>
      </c>
      <c r="P306" s="79">
        <v>41807</v>
      </c>
      <c r="Q306" s="79"/>
      <c r="R306" s="79"/>
      <c r="S306" s="83"/>
      <c r="T306" s="79"/>
    </row>
    <row r="307" spans="10:20">
      <c r="J307" s="79" t="s">
        <v>194</v>
      </c>
      <c r="K307" s="66">
        <v>418</v>
      </c>
      <c r="L307" s="79" t="s">
        <v>453</v>
      </c>
      <c r="M307" s="79">
        <v>41823</v>
      </c>
      <c r="O307" s="79" t="s">
        <v>453</v>
      </c>
      <c r="P307" s="79">
        <v>41823</v>
      </c>
      <c r="Q307" s="79"/>
      <c r="R307" s="79"/>
      <c r="S307" s="83"/>
      <c r="T307" s="79"/>
    </row>
    <row r="308" spans="10:20">
      <c r="J308" s="79" t="s">
        <v>194</v>
      </c>
      <c r="K308" s="66">
        <v>418</v>
      </c>
      <c r="L308" s="79" t="s">
        <v>454</v>
      </c>
      <c r="M308" s="79">
        <v>41831</v>
      </c>
      <c r="O308" s="79" t="s">
        <v>454</v>
      </c>
      <c r="P308" s="79">
        <v>41831</v>
      </c>
      <c r="Q308" s="79"/>
      <c r="R308" s="79"/>
      <c r="S308" s="83"/>
      <c r="T308" s="79"/>
    </row>
    <row r="309" spans="10:20">
      <c r="J309" s="79" t="s">
        <v>194</v>
      </c>
      <c r="K309" s="66">
        <v>418</v>
      </c>
      <c r="L309" s="79" t="s">
        <v>455</v>
      </c>
      <c r="M309" s="79">
        <v>41855</v>
      </c>
      <c r="O309" s="79" t="s">
        <v>455</v>
      </c>
      <c r="P309" s="79">
        <v>41855</v>
      </c>
      <c r="Q309" s="79"/>
      <c r="R309" s="79"/>
      <c r="S309" s="83"/>
      <c r="T309" s="79"/>
    </row>
    <row r="310" spans="10:20">
      <c r="J310" s="79" t="s">
        <v>196</v>
      </c>
      <c r="K310" s="66">
        <v>441</v>
      </c>
      <c r="L310" s="79" t="s">
        <v>456</v>
      </c>
      <c r="M310" s="79">
        <v>44104</v>
      </c>
      <c r="O310" s="79" t="s">
        <v>456</v>
      </c>
      <c r="P310" s="79">
        <v>44104</v>
      </c>
      <c r="Q310" s="79"/>
      <c r="R310" s="79"/>
      <c r="S310" s="83"/>
      <c r="T310" s="79"/>
    </row>
    <row r="311" spans="10:20">
      <c r="J311" s="79" t="s">
        <v>196</v>
      </c>
      <c r="K311" s="66">
        <v>441</v>
      </c>
      <c r="L311" s="79" t="s">
        <v>457</v>
      </c>
      <c r="M311" s="79">
        <v>44109</v>
      </c>
      <c r="O311" s="79" t="s">
        <v>457</v>
      </c>
      <c r="P311" s="79">
        <v>44109</v>
      </c>
      <c r="Q311" s="79"/>
      <c r="R311" s="79"/>
      <c r="S311" s="83"/>
      <c r="T311" s="79"/>
    </row>
    <row r="312" spans="10:20">
      <c r="J312" s="79" t="s">
        <v>196</v>
      </c>
      <c r="K312" s="66">
        <v>441</v>
      </c>
      <c r="L312" s="79" t="s">
        <v>458</v>
      </c>
      <c r="M312" s="79">
        <v>44111</v>
      </c>
      <c r="O312" s="79" t="s">
        <v>458</v>
      </c>
      <c r="P312" s="79">
        <v>44111</v>
      </c>
      <c r="Q312" s="79"/>
      <c r="R312" s="79"/>
      <c r="S312" s="83"/>
      <c r="T312" s="79"/>
    </row>
    <row r="313" spans="10:20">
      <c r="J313" s="79" t="s">
        <v>196</v>
      </c>
      <c r="K313" s="66">
        <v>441</v>
      </c>
      <c r="L313" s="79" t="s">
        <v>459</v>
      </c>
      <c r="M313" s="79">
        <v>44147</v>
      </c>
      <c r="O313" s="79" t="s">
        <v>459</v>
      </c>
      <c r="P313" s="79">
        <v>44147</v>
      </c>
      <c r="Q313" s="79"/>
      <c r="R313" s="79"/>
      <c r="S313" s="83"/>
      <c r="T313" s="79"/>
    </row>
    <row r="314" spans="10:20">
      <c r="J314" s="79" t="s">
        <v>196</v>
      </c>
      <c r="K314" s="66">
        <v>441</v>
      </c>
      <c r="L314" s="79" t="s">
        <v>460</v>
      </c>
      <c r="M314" s="79">
        <v>44123</v>
      </c>
      <c r="O314" s="79" t="s">
        <v>460</v>
      </c>
      <c r="P314" s="79">
        <v>44123</v>
      </c>
      <c r="Q314" s="79"/>
      <c r="R314" s="79"/>
      <c r="S314" s="83"/>
      <c r="T314" s="79"/>
    </row>
    <row r="315" spans="10:20">
      <c r="J315" s="79" t="s">
        <v>196</v>
      </c>
      <c r="K315" s="66">
        <v>441</v>
      </c>
      <c r="L315" s="79" t="s">
        <v>461</v>
      </c>
      <c r="M315" s="79">
        <v>44138</v>
      </c>
      <c r="O315" s="79" t="s">
        <v>461</v>
      </c>
      <c r="P315" s="79">
        <v>44138</v>
      </c>
      <c r="Q315" s="79"/>
      <c r="R315" s="79"/>
      <c r="S315" s="83"/>
      <c r="T315" s="79"/>
    </row>
    <row r="316" spans="10:20">
      <c r="J316" s="79" t="s">
        <v>196</v>
      </c>
      <c r="K316" s="66">
        <v>441</v>
      </c>
      <c r="L316" s="79" t="s">
        <v>462</v>
      </c>
      <c r="M316" s="79">
        <v>44161</v>
      </c>
      <c r="O316" s="79" t="s">
        <v>462</v>
      </c>
      <c r="P316" s="79">
        <v>44161</v>
      </c>
      <c r="Q316" s="79"/>
      <c r="R316" s="79"/>
      <c r="S316" s="83"/>
      <c r="T316" s="79"/>
    </row>
    <row r="317" spans="10:20">
      <c r="J317" s="79" t="s">
        <v>196</v>
      </c>
      <c r="K317" s="66">
        <v>441</v>
      </c>
      <c r="L317" s="79" t="s">
        <v>463</v>
      </c>
      <c r="M317" s="79">
        <v>44190</v>
      </c>
      <c r="O317" s="79" t="s">
        <v>463</v>
      </c>
      <c r="P317" s="79">
        <v>44190</v>
      </c>
      <c r="Q317" s="79"/>
      <c r="R317" s="79"/>
      <c r="S317" s="83"/>
      <c r="T317" s="79"/>
    </row>
    <row r="318" spans="10:20">
      <c r="J318" s="79" t="s">
        <v>198</v>
      </c>
      <c r="K318" s="66">
        <v>444</v>
      </c>
      <c r="L318" s="79" t="s">
        <v>464</v>
      </c>
      <c r="M318" s="79">
        <v>44414</v>
      </c>
      <c r="O318" s="79" t="s">
        <v>464</v>
      </c>
      <c r="P318" s="79">
        <v>44414</v>
      </c>
      <c r="Q318" s="79"/>
      <c r="R318" s="79"/>
      <c r="S318" s="83"/>
      <c r="T318" s="79"/>
    </row>
    <row r="319" spans="10:20">
      <c r="J319" s="79" t="s">
        <v>198</v>
      </c>
      <c r="K319" s="66">
        <v>444</v>
      </c>
      <c r="L319" s="79" t="s">
        <v>465</v>
      </c>
      <c r="M319" s="79">
        <v>44419</v>
      </c>
      <c r="O319" s="79" t="s">
        <v>465</v>
      </c>
      <c r="P319" s="79">
        <v>44419</v>
      </c>
      <c r="Q319" s="79"/>
      <c r="R319" s="79"/>
      <c r="S319" s="83"/>
      <c r="T319" s="79"/>
    </row>
    <row r="320" spans="10:20">
      <c r="J320" s="79" t="s">
        <v>198</v>
      </c>
      <c r="K320" s="66">
        <v>444</v>
      </c>
      <c r="L320" s="79" t="s">
        <v>466</v>
      </c>
      <c r="M320" s="79">
        <v>44433</v>
      </c>
      <c r="O320" s="79" t="s">
        <v>466</v>
      </c>
      <c r="P320" s="79">
        <v>44433</v>
      </c>
      <c r="Q320" s="79"/>
      <c r="R320" s="79"/>
      <c r="S320" s="83"/>
      <c r="T320" s="79"/>
    </row>
    <row r="321" spans="10:20">
      <c r="J321" s="79" t="s">
        <v>198</v>
      </c>
      <c r="K321" s="66">
        <v>444</v>
      </c>
      <c r="L321" s="79" t="s">
        <v>467</v>
      </c>
      <c r="M321" s="79">
        <v>44442</v>
      </c>
      <c r="O321" s="79" t="s">
        <v>467</v>
      </c>
      <c r="P321" s="79">
        <v>44442</v>
      </c>
      <c r="Q321" s="79"/>
      <c r="R321" s="79"/>
      <c r="S321" s="83"/>
      <c r="T321" s="79"/>
    </row>
    <row r="322" spans="10:20">
      <c r="J322" s="79" t="s">
        <v>198</v>
      </c>
      <c r="K322" s="66">
        <v>444</v>
      </c>
      <c r="L322" s="79" t="s">
        <v>468</v>
      </c>
      <c r="M322" s="79">
        <v>44471</v>
      </c>
      <c r="O322" s="79" t="s">
        <v>468</v>
      </c>
      <c r="P322" s="79">
        <v>44471</v>
      </c>
      <c r="Q322" s="79"/>
      <c r="R322" s="79"/>
      <c r="S322" s="83"/>
      <c r="T322" s="79"/>
    </row>
    <row r="323" spans="10:20">
      <c r="J323" s="79" t="s">
        <v>198</v>
      </c>
      <c r="K323" s="66">
        <v>444</v>
      </c>
      <c r="L323" s="79" t="s">
        <v>469</v>
      </c>
      <c r="M323" s="79">
        <v>44480</v>
      </c>
      <c r="O323" s="79" t="s">
        <v>469</v>
      </c>
      <c r="P323" s="79">
        <v>44480</v>
      </c>
      <c r="Q323" s="79"/>
      <c r="R323" s="79"/>
      <c r="S323" s="83"/>
      <c r="T323" s="79"/>
    </row>
    <row r="324" spans="10:20">
      <c r="J324" s="79" t="s">
        <v>200</v>
      </c>
      <c r="K324" s="66">
        <v>447</v>
      </c>
      <c r="L324" s="79" t="s">
        <v>470</v>
      </c>
      <c r="M324" s="79">
        <v>44712</v>
      </c>
      <c r="O324" s="79" t="s">
        <v>470</v>
      </c>
      <c r="P324" s="79">
        <v>44712</v>
      </c>
      <c r="Q324" s="79"/>
      <c r="R324" s="79"/>
      <c r="S324" s="83"/>
      <c r="T324" s="79"/>
    </row>
    <row r="325" spans="10:20">
      <c r="J325" s="79" t="s">
        <v>200</v>
      </c>
      <c r="K325" s="66">
        <v>447</v>
      </c>
      <c r="L325" s="79" t="s">
        <v>471</v>
      </c>
      <c r="M325" s="79">
        <v>44717</v>
      </c>
      <c r="O325" s="79" t="s">
        <v>471</v>
      </c>
      <c r="P325" s="79">
        <v>44717</v>
      </c>
      <c r="Q325" s="79"/>
      <c r="R325" s="79"/>
      <c r="S325" s="83"/>
      <c r="T325" s="79"/>
    </row>
    <row r="326" spans="10:20">
      <c r="J326" s="79" t="s">
        <v>200</v>
      </c>
      <c r="K326" s="66">
        <v>447</v>
      </c>
      <c r="L326" s="79" t="s">
        <v>472</v>
      </c>
      <c r="M326" s="79">
        <v>44740</v>
      </c>
      <c r="O326" s="79" t="s">
        <v>472</v>
      </c>
      <c r="P326" s="79">
        <v>44740</v>
      </c>
      <c r="Q326" s="79"/>
      <c r="R326" s="79"/>
      <c r="S326" s="83"/>
      <c r="T326" s="79"/>
    </row>
    <row r="327" spans="10:20">
      <c r="J327" s="79" t="s">
        <v>200</v>
      </c>
      <c r="K327" s="66">
        <v>447</v>
      </c>
      <c r="L327" s="79" t="s">
        <v>473</v>
      </c>
      <c r="M327" s="79">
        <v>44730</v>
      </c>
      <c r="O327" s="79" t="s">
        <v>473</v>
      </c>
      <c r="P327" s="79">
        <v>44730</v>
      </c>
      <c r="Q327" s="79"/>
      <c r="R327" s="79"/>
      <c r="S327" s="83"/>
      <c r="T327" s="79"/>
    </row>
    <row r="328" spans="10:20">
      <c r="J328" s="79" t="s">
        <v>200</v>
      </c>
      <c r="K328" s="66">
        <v>447</v>
      </c>
      <c r="L328" s="79" t="s">
        <v>474</v>
      </c>
      <c r="M328" s="79">
        <v>44721</v>
      </c>
      <c r="O328" s="79" t="s">
        <v>474</v>
      </c>
      <c r="P328" s="79">
        <v>44721</v>
      </c>
      <c r="Q328" s="79"/>
      <c r="R328" s="79"/>
      <c r="S328" s="83"/>
      <c r="T328" s="79"/>
    </row>
    <row r="329" spans="10:20">
      <c r="J329" s="79" t="s">
        <v>200</v>
      </c>
      <c r="K329" s="66">
        <v>447</v>
      </c>
      <c r="L329" s="79" t="s">
        <v>475</v>
      </c>
      <c r="M329" s="79">
        <v>44745</v>
      </c>
      <c r="O329" s="79" t="s">
        <v>475</v>
      </c>
      <c r="P329" s="79">
        <v>44745</v>
      </c>
      <c r="Q329" s="79"/>
      <c r="R329" s="79"/>
      <c r="S329" s="83"/>
      <c r="T329" s="79"/>
    </row>
    <row r="330" spans="10:20">
      <c r="J330" s="79" t="s">
        <v>200</v>
      </c>
      <c r="K330" s="66">
        <v>447</v>
      </c>
      <c r="L330" s="79" t="s">
        <v>476</v>
      </c>
      <c r="M330" s="79">
        <v>44748</v>
      </c>
      <c r="O330" s="79" t="s">
        <v>476</v>
      </c>
      <c r="P330" s="79">
        <v>44748</v>
      </c>
      <c r="Q330" s="79"/>
      <c r="R330" s="79"/>
      <c r="S330" s="83"/>
      <c r="T330" s="79"/>
    </row>
    <row r="331" spans="10:20">
      <c r="J331" s="79" t="s">
        <v>200</v>
      </c>
      <c r="K331" s="66">
        <v>447</v>
      </c>
      <c r="L331" s="79" t="s">
        <v>477</v>
      </c>
      <c r="M331" s="79">
        <v>44751</v>
      </c>
      <c r="O331" s="79" t="s">
        <v>477</v>
      </c>
      <c r="P331" s="79">
        <v>44751</v>
      </c>
      <c r="Q331" s="79"/>
      <c r="R331" s="79"/>
      <c r="S331" s="83"/>
      <c r="T331" s="79"/>
    </row>
    <row r="332" spans="10:20">
      <c r="J332" s="79" t="s">
        <v>200</v>
      </c>
      <c r="K332" s="66">
        <v>447</v>
      </c>
      <c r="L332" s="79" t="s">
        <v>478</v>
      </c>
      <c r="M332" s="79">
        <v>44785</v>
      </c>
      <c r="O332" s="79" t="s">
        <v>478</v>
      </c>
      <c r="P332" s="79">
        <v>44785</v>
      </c>
      <c r="Q332" s="79"/>
      <c r="R332" s="79"/>
      <c r="S332" s="83"/>
      <c r="T332" s="79"/>
    </row>
    <row r="333" spans="10:20">
      <c r="J333" s="79" t="s">
        <v>200</v>
      </c>
      <c r="K333" s="66">
        <v>447</v>
      </c>
      <c r="L333" s="79" t="s">
        <v>479</v>
      </c>
      <c r="M333" s="79">
        <v>44748</v>
      </c>
      <c r="O333" s="79" t="s">
        <v>479</v>
      </c>
      <c r="P333" s="79">
        <v>44748</v>
      </c>
      <c r="Q333" s="79"/>
      <c r="R333" s="79"/>
      <c r="S333" s="83"/>
      <c r="T333" s="79"/>
    </row>
    <row r="334" spans="10:20">
      <c r="J334" s="79" t="s">
        <v>200</v>
      </c>
      <c r="K334" s="66">
        <v>447</v>
      </c>
      <c r="L334" s="79" t="s">
        <v>480</v>
      </c>
      <c r="M334" s="79">
        <v>44753</v>
      </c>
      <c r="O334" s="79" t="s">
        <v>480</v>
      </c>
      <c r="P334" s="79">
        <v>44753</v>
      </c>
      <c r="Q334" s="79"/>
      <c r="R334" s="79"/>
      <c r="S334" s="83"/>
      <c r="T334" s="79"/>
    </row>
    <row r="335" spans="10:20">
      <c r="J335" s="79" t="s">
        <v>200</v>
      </c>
      <c r="K335" s="66">
        <v>447</v>
      </c>
      <c r="L335" s="79" t="s">
        <v>481</v>
      </c>
      <c r="M335" s="79">
        <v>44764</v>
      </c>
      <c r="O335" s="79" t="s">
        <v>481</v>
      </c>
      <c r="P335" s="79">
        <v>44764</v>
      </c>
      <c r="Q335" s="79"/>
      <c r="R335" s="79"/>
      <c r="S335" s="83"/>
      <c r="T335" s="79"/>
    </row>
    <row r="336" spans="10:20">
      <c r="J336" s="79" t="s">
        <v>200</v>
      </c>
      <c r="K336" s="66">
        <v>447</v>
      </c>
      <c r="L336" s="79" t="s">
        <v>482</v>
      </c>
      <c r="M336" s="79">
        <v>44769</v>
      </c>
      <c r="O336" s="79" t="s">
        <v>482</v>
      </c>
      <c r="P336" s="79">
        <v>44769</v>
      </c>
      <c r="Q336" s="79"/>
      <c r="R336" s="79"/>
      <c r="S336" s="83"/>
      <c r="T336" s="79"/>
    </row>
    <row r="337" spans="10:20">
      <c r="J337" s="79" t="s">
        <v>200</v>
      </c>
      <c r="K337" s="66">
        <v>447</v>
      </c>
      <c r="L337" s="79" t="s">
        <v>483</v>
      </c>
      <c r="M337" s="79">
        <v>44775</v>
      </c>
      <c r="O337" s="79" t="s">
        <v>483</v>
      </c>
      <c r="P337" s="79">
        <v>44775</v>
      </c>
      <c r="Q337" s="79"/>
      <c r="R337" s="79"/>
      <c r="S337" s="83"/>
      <c r="T337" s="79"/>
    </row>
    <row r="338" spans="10:20">
      <c r="J338" s="79" t="s">
        <v>200</v>
      </c>
      <c r="K338" s="66">
        <v>447</v>
      </c>
      <c r="L338" s="79" t="s">
        <v>484</v>
      </c>
      <c r="M338" s="79">
        <v>44794</v>
      </c>
      <c r="O338" s="79" t="s">
        <v>484</v>
      </c>
      <c r="P338" s="79">
        <v>44794</v>
      </c>
      <c r="Q338" s="79"/>
      <c r="R338" s="79"/>
      <c r="S338" s="83"/>
      <c r="T338" s="79"/>
    </row>
    <row r="339" spans="10:20">
      <c r="J339" s="79" t="s">
        <v>202</v>
      </c>
      <c r="K339" s="66">
        <v>450</v>
      </c>
      <c r="L339" s="79" t="s">
        <v>485</v>
      </c>
      <c r="M339" s="79">
        <v>45015</v>
      </c>
      <c r="O339" s="79" t="s">
        <v>485</v>
      </c>
      <c r="P339" s="79">
        <v>45015</v>
      </c>
      <c r="Q339" s="79"/>
      <c r="R339" s="79"/>
      <c r="S339" s="83"/>
      <c r="T339" s="79"/>
    </row>
    <row r="340" spans="10:20">
      <c r="J340" s="79" t="s">
        <v>202</v>
      </c>
      <c r="K340" s="66">
        <v>450</v>
      </c>
      <c r="L340" s="79" t="s">
        <v>486</v>
      </c>
      <c r="M340" s="79">
        <v>45039</v>
      </c>
      <c r="O340" s="79" t="s">
        <v>486</v>
      </c>
      <c r="P340" s="79">
        <v>45039</v>
      </c>
      <c r="Q340" s="79"/>
      <c r="R340" s="79"/>
      <c r="S340" s="83"/>
      <c r="T340" s="79"/>
    </row>
    <row r="341" spans="10:20">
      <c r="J341" s="79" t="s">
        <v>202</v>
      </c>
      <c r="K341" s="66">
        <v>450</v>
      </c>
      <c r="L341" s="79" t="s">
        <v>487</v>
      </c>
      <c r="M341" s="79">
        <v>45063</v>
      </c>
      <c r="O341" s="79" t="s">
        <v>487</v>
      </c>
      <c r="P341" s="79">
        <v>45063</v>
      </c>
      <c r="Q341" s="79"/>
      <c r="R341" s="79"/>
      <c r="S341" s="83"/>
      <c r="T341" s="79"/>
    </row>
    <row r="342" spans="10:20">
      <c r="J342" s="79" t="s">
        <v>202</v>
      </c>
      <c r="K342" s="66">
        <v>450</v>
      </c>
      <c r="L342" s="79" t="s">
        <v>488</v>
      </c>
      <c r="M342" s="79">
        <v>45071</v>
      </c>
      <c r="O342" s="79" t="s">
        <v>488</v>
      </c>
      <c r="P342" s="79">
        <v>45071</v>
      </c>
      <c r="Q342" s="79"/>
      <c r="R342" s="79"/>
      <c r="S342" s="83"/>
      <c r="T342" s="79"/>
    </row>
    <row r="343" spans="10:20">
      <c r="J343" s="79" t="s">
        <v>202</v>
      </c>
      <c r="K343" s="66">
        <v>450</v>
      </c>
      <c r="L343" s="79" t="s">
        <v>489</v>
      </c>
      <c r="M343" s="79">
        <v>45079</v>
      </c>
      <c r="O343" s="79" t="s">
        <v>489</v>
      </c>
      <c r="P343" s="79">
        <v>45079</v>
      </c>
      <c r="Q343" s="79"/>
      <c r="R343" s="79"/>
      <c r="S343" s="83"/>
      <c r="T343" s="79"/>
    </row>
    <row r="344" spans="10:20">
      <c r="J344" s="79" t="s">
        <v>202</v>
      </c>
      <c r="K344" s="66">
        <v>450</v>
      </c>
      <c r="L344" s="79" t="s">
        <v>490</v>
      </c>
      <c r="M344" s="79">
        <v>45094</v>
      </c>
      <c r="O344" s="79" t="s">
        <v>490</v>
      </c>
      <c r="P344" s="79">
        <v>45094</v>
      </c>
      <c r="Q344" s="79"/>
      <c r="R344" s="79"/>
      <c r="S344" s="83"/>
      <c r="T344" s="79"/>
    </row>
    <row r="345" spans="10:20">
      <c r="J345" s="79" t="s">
        <v>204</v>
      </c>
      <c r="K345" s="66">
        <v>455</v>
      </c>
      <c r="L345" s="79" t="s">
        <v>491</v>
      </c>
      <c r="M345" s="79">
        <v>45557</v>
      </c>
      <c r="O345" s="79" t="s">
        <v>491</v>
      </c>
      <c r="P345" s="79">
        <v>45557</v>
      </c>
      <c r="Q345" s="79"/>
      <c r="R345" s="79"/>
      <c r="S345" s="83"/>
      <c r="T345" s="79"/>
    </row>
    <row r="346" spans="10:20">
      <c r="J346" s="79" t="s">
        <v>204</v>
      </c>
      <c r="K346" s="66">
        <v>455</v>
      </c>
      <c r="L346" s="79" t="s">
        <v>492</v>
      </c>
      <c r="M346" s="79">
        <v>45566</v>
      </c>
      <c r="O346" s="79" t="s">
        <v>492</v>
      </c>
      <c r="P346" s="79">
        <v>45566</v>
      </c>
      <c r="Q346" s="79"/>
      <c r="R346" s="79"/>
      <c r="S346" s="83"/>
      <c r="T346" s="79"/>
    </row>
    <row r="347" spans="10:20">
      <c r="J347" s="79" t="s">
        <v>204</v>
      </c>
      <c r="K347" s="66">
        <v>455</v>
      </c>
      <c r="L347" s="79" t="s">
        <v>493</v>
      </c>
      <c r="M347" s="79">
        <v>45585</v>
      </c>
      <c r="O347" s="79" t="s">
        <v>493</v>
      </c>
      <c r="P347" s="79">
        <v>45585</v>
      </c>
      <c r="Q347" s="79"/>
      <c r="R347" s="79"/>
      <c r="S347" s="83"/>
      <c r="T347" s="79"/>
    </row>
    <row r="348" spans="10:20">
      <c r="J348" s="79" t="s">
        <v>204</v>
      </c>
      <c r="K348" s="66">
        <v>455</v>
      </c>
      <c r="L348" s="79" t="s">
        <v>494</v>
      </c>
      <c r="M348" s="79">
        <v>45595</v>
      </c>
      <c r="O348" s="79" t="s">
        <v>494</v>
      </c>
      <c r="P348" s="79">
        <v>45595</v>
      </c>
      <c r="Q348" s="79"/>
      <c r="R348" s="79"/>
      <c r="S348" s="83"/>
      <c r="T348" s="79"/>
    </row>
    <row r="349" spans="10:20">
      <c r="J349" s="79" t="s">
        <v>206</v>
      </c>
      <c r="K349" s="66">
        <v>457</v>
      </c>
      <c r="L349" s="79" t="s">
        <v>495</v>
      </c>
      <c r="M349" s="79">
        <v>45747</v>
      </c>
      <c r="O349" s="79" t="s">
        <v>495</v>
      </c>
      <c r="P349" s="79">
        <v>45747</v>
      </c>
      <c r="Q349" s="79"/>
      <c r="R349" s="79"/>
      <c r="S349" s="83"/>
      <c r="T349" s="79"/>
    </row>
    <row r="350" spans="10:20">
      <c r="J350" s="79" t="s">
        <v>206</v>
      </c>
      <c r="K350" s="66">
        <v>457</v>
      </c>
      <c r="L350" s="79" t="s">
        <v>496</v>
      </c>
      <c r="M350" s="79">
        <v>45787</v>
      </c>
      <c r="O350" s="79" t="s">
        <v>496</v>
      </c>
      <c r="P350" s="79">
        <v>45787</v>
      </c>
      <c r="Q350" s="79"/>
      <c r="R350" s="79"/>
      <c r="S350" s="83"/>
      <c r="T350" s="79"/>
    </row>
    <row r="351" spans="10:20">
      <c r="J351" s="79" t="s">
        <v>206</v>
      </c>
      <c r="K351" s="66">
        <v>457</v>
      </c>
      <c r="L351" s="79" t="s">
        <v>497</v>
      </c>
      <c r="M351" s="79">
        <v>45760</v>
      </c>
      <c r="O351" s="79" t="s">
        <v>497</v>
      </c>
      <c r="P351" s="79">
        <v>45760</v>
      </c>
      <c r="Q351" s="79"/>
      <c r="R351" s="79"/>
      <c r="S351" s="83"/>
      <c r="T351" s="79"/>
    </row>
    <row r="352" spans="10:20">
      <c r="J352" s="79" t="s">
        <v>208</v>
      </c>
      <c r="K352" s="66">
        <v>465</v>
      </c>
      <c r="L352" s="79" t="s">
        <v>498</v>
      </c>
      <c r="M352" s="79">
        <v>46528</v>
      </c>
      <c r="O352" s="79" t="s">
        <v>498</v>
      </c>
      <c r="P352" s="79">
        <v>46528</v>
      </c>
      <c r="Q352" s="79"/>
      <c r="R352" s="79"/>
      <c r="S352" s="83"/>
      <c r="T352" s="79"/>
    </row>
    <row r="353" spans="10:20">
      <c r="J353" s="79" t="s">
        <v>208</v>
      </c>
      <c r="K353" s="66">
        <v>465</v>
      </c>
      <c r="L353" s="79" t="s">
        <v>499</v>
      </c>
      <c r="M353" s="79">
        <v>46552</v>
      </c>
      <c r="O353" s="79" t="s">
        <v>499</v>
      </c>
      <c r="P353" s="79">
        <v>46552</v>
      </c>
      <c r="Q353" s="79"/>
      <c r="R353" s="79"/>
      <c r="S353" s="83"/>
      <c r="T353" s="79"/>
    </row>
    <row r="354" spans="10:20">
      <c r="J354" s="79" t="s">
        <v>208</v>
      </c>
      <c r="K354" s="66">
        <v>465</v>
      </c>
      <c r="L354" s="79" t="s">
        <v>500</v>
      </c>
      <c r="M354" s="79">
        <v>46576</v>
      </c>
      <c r="O354" s="79" t="s">
        <v>500</v>
      </c>
      <c r="P354" s="79">
        <v>46576</v>
      </c>
      <c r="Q354" s="79"/>
      <c r="R354" s="79"/>
      <c r="S354" s="83"/>
      <c r="T354" s="79"/>
    </row>
    <row r="355" spans="10:20">
      <c r="J355" s="79" t="s">
        <v>210</v>
      </c>
      <c r="K355" s="66">
        <v>487</v>
      </c>
      <c r="L355" s="79" t="s">
        <v>501</v>
      </c>
      <c r="M355" s="79">
        <v>48704</v>
      </c>
      <c r="O355" s="79" t="s">
        <v>501</v>
      </c>
      <c r="P355" s="79">
        <v>48704</v>
      </c>
      <c r="Q355" s="79"/>
      <c r="R355" s="79"/>
      <c r="S355" s="83"/>
      <c r="T355" s="79"/>
    </row>
    <row r="356" spans="10:20">
      <c r="J356" s="79" t="s">
        <v>210</v>
      </c>
      <c r="K356" s="66">
        <v>487</v>
      </c>
      <c r="L356" s="79" t="s">
        <v>502</v>
      </c>
      <c r="M356" s="79">
        <v>48725</v>
      </c>
      <c r="O356" s="79" t="s">
        <v>502</v>
      </c>
      <c r="P356" s="79">
        <v>48725</v>
      </c>
      <c r="Q356" s="79"/>
      <c r="R356" s="79"/>
      <c r="S356" s="83"/>
      <c r="T356" s="79"/>
    </row>
    <row r="357" spans="10:20">
      <c r="J357" s="79" t="s">
        <v>210</v>
      </c>
      <c r="K357" s="66">
        <v>487</v>
      </c>
      <c r="L357" s="79" t="s">
        <v>503</v>
      </c>
      <c r="M357" s="79">
        <v>48743</v>
      </c>
      <c r="O357" s="79" t="s">
        <v>503</v>
      </c>
      <c r="P357" s="79">
        <v>48743</v>
      </c>
      <c r="Q357" s="79"/>
      <c r="R357" s="79"/>
      <c r="S357" s="83"/>
      <c r="T357" s="79"/>
    </row>
    <row r="358" spans="10:20">
      <c r="J358" s="79" t="s">
        <v>210</v>
      </c>
      <c r="K358" s="66">
        <v>487</v>
      </c>
      <c r="L358" s="79" t="s">
        <v>504</v>
      </c>
      <c r="M358" s="79">
        <v>48747</v>
      </c>
      <c r="O358" s="79" t="s">
        <v>504</v>
      </c>
      <c r="P358" s="79">
        <v>48747</v>
      </c>
      <c r="Q358" s="79"/>
      <c r="R358" s="79"/>
      <c r="S358" s="83"/>
      <c r="T358" s="79"/>
    </row>
    <row r="359" spans="10:20">
      <c r="J359" s="79" t="s">
        <v>210</v>
      </c>
      <c r="K359" s="66">
        <v>487</v>
      </c>
      <c r="L359" s="79" t="s">
        <v>505</v>
      </c>
      <c r="M359" s="79">
        <v>48782</v>
      </c>
      <c r="O359" s="79" t="s">
        <v>505</v>
      </c>
      <c r="P359" s="79">
        <v>48782</v>
      </c>
      <c r="Q359" s="79"/>
      <c r="R359" s="79"/>
      <c r="S359" s="83"/>
      <c r="T359" s="79"/>
    </row>
    <row r="360" spans="10:20">
      <c r="J360" s="79" t="s">
        <v>210</v>
      </c>
      <c r="K360" s="66">
        <v>487</v>
      </c>
      <c r="L360" s="79" t="s">
        <v>506</v>
      </c>
      <c r="M360" s="79">
        <v>48786</v>
      </c>
      <c r="O360" s="79" t="s">
        <v>506</v>
      </c>
      <c r="P360" s="79">
        <v>48786</v>
      </c>
      <c r="Q360" s="79"/>
      <c r="R360" s="79"/>
      <c r="S360" s="83"/>
      <c r="T360" s="79"/>
    </row>
    <row r="361" spans="10:20">
      <c r="J361" s="79" t="s">
        <v>210</v>
      </c>
      <c r="K361" s="66">
        <v>487</v>
      </c>
      <c r="L361" s="79" t="s">
        <v>507</v>
      </c>
      <c r="M361" s="79">
        <v>48790</v>
      </c>
      <c r="O361" s="79" t="s">
        <v>507</v>
      </c>
      <c r="P361" s="79">
        <v>48790</v>
      </c>
      <c r="Q361" s="79"/>
      <c r="R361" s="79"/>
      <c r="S361" s="83"/>
      <c r="T361" s="79"/>
    </row>
    <row r="362" spans="10:20">
      <c r="J362" s="79" t="s">
        <v>17</v>
      </c>
      <c r="K362" s="66">
        <v>510</v>
      </c>
      <c r="L362" s="79" t="s">
        <v>508</v>
      </c>
      <c r="M362" s="79">
        <v>51006</v>
      </c>
      <c r="O362" s="79" t="s">
        <v>508</v>
      </c>
      <c r="P362" s="79">
        <v>51006</v>
      </c>
      <c r="Q362" s="79"/>
      <c r="R362" s="79"/>
      <c r="S362" s="83"/>
      <c r="T362" s="79"/>
    </row>
    <row r="363" spans="10:20">
      <c r="J363" s="79" t="s">
        <v>17</v>
      </c>
      <c r="K363" s="66">
        <v>510</v>
      </c>
      <c r="L363" s="79" t="s">
        <v>509</v>
      </c>
      <c r="M363" s="79">
        <v>51020</v>
      </c>
      <c r="O363" s="79" t="s">
        <v>509</v>
      </c>
      <c r="P363" s="79">
        <v>51020</v>
      </c>
      <c r="Q363" s="79"/>
      <c r="R363" s="79"/>
      <c r="S363" s="83"/>
      <c r="T363" s="79"/>
    </row>
    <row r="364" spans="10:20">
      <c r="J364" s="79" t="s">
        <v>17</v>
      </c>
      <c r="K364" s="66">
        <v>510</v>
      </c>
      <c r="L364" s="79" t="s">
        <v>510</v>
      </c>
      <c r="M364" s="79">
        <v>51027</v>
      </c>
      <c r="O364" s="79" t="s">
        <v>510</v>
      </c>
      <c r="P364" s="79">
        <v>51027</v>
      </c>
      <c r="Q364" s="79"/>
      <c r="R364" s="79"/>
      <c r="S364" s="83"/>
      <c r="T364" s="79"/>
    </row>
    <row r="365" spans="10:20">
      <c r="J365" s="79" t="s">
        <v>17</v>
      </c>
      <c r="K365" s="66">
        <v>510</v>
      </c>
      <c r="L365" s="79" t="s">
        <v>511</v>
      </c>
      <c r="M365" s="79">
        <v>51033</v>
      </c>
      <c r="O365" s="79" t="s">
        <v>511</v>
      </c>
      <c r="P365" s="79">
        <v>51033</v>
      </c>
      <c r="Q365" s="79"/>
      <c r="R365" s="79"/>
      <c r="S365" s="83"/>
      <c r="T365" s="79"/>
    </row>
    <row r="366" spans="10:20">
      <c r="J366" s="79" t="s">
        <v>17</v>
      </c>
      <c r="K366" s="66">
        <v>510</v>
      </c>
      <c r="L366" s="79" t="s">
        <v>512</v>
      </c>
      <c r="M366" s="79">
        <v>51040</v>
      </c>
      <c r="O366" s="79" t="s">
        <v>512</v>
      </c>
      <c r="P366" s="79">
        <v>51040</v>
      </c>
      <c r="Q366" s="79"/>
      <c r="R366" s="79"/>
      <c r="S366" s="83"/>
      <c r="T366" s="79"/>
    </row>
    <row r="367" spans="10:20">
      <c r="J367" s="79" t="s">
        <v>17</v>
      </c>
      <c r="K367" s="66">
        <v>510</v>
      </c>
      <c r="L367" s="79" t="s">
        <v>513</v>
      </c>
      <c r="M367" s="79">
        <v>51054</v>
      </c>
      <c r="O367" s="79" t="s">
        <v>513</v>
      </c>
      <c r="P367" s="79">
        <v>51054</v>
      </c>
      <c r="Q367" s="79"/>
      <c r="R367" s="79"/>
      <c r="S367" s="83"/>
      <c r="T367" s="79"/>
    </row>
    <row r="368" spans="10:20">
      <c r="J368" s="79" t="s">
        <v>17</v>
      </c>
      <c r="K368" s="66">
        <v>510</v>
      </c>
      <c r="L368" s="79" t="s">
        <v>514</v>
      </c>
      <c r="M368" s="79">
        <v>51067</v>
      </c>
      <c r="O368" s="79" t="s">
        <v>514</v>
      </c>
      <c r="P368" s="79">
        <v>51067</v>
      </c>
      <c r="Q368" s="79"/>
      <c r="R368" s="79"/>
      <c r="S368" s="83"/>
      <c r="T368" s="79"/>
    </row>
    <row r="369" spans="10:20">
      <c r="J369" s="79" t="s">
        <v>17</v>
      </c>
      <c r="K369" s="66">
        <v>510</v>
      </c>
      <c r="L369" s="79" t="s">
        <v>515</v>
      </c>
      <c r="M369" s="79">
        <v>51081</v>
      </c>
      <c r="O369" s="79" t="s">
        <v>515</v>
      </c>
      <c r="P369" s="79">
        <v>51081</v>
      </c>
      <c r="Q369" s="79"/>
      <c r="R369" s="79"/>
      <c r="S369" s="83"/>
      <c r="T369" s="79"/>
    </row>
    <row r="370" spans="10:20">
      <c r="J370" s="79" t="s">
        <v>17</v>
      </c>
      <c r="K370" s="66">
        <v>510</v>
      </c>
      <c r="L370" s="79" t="s">
        <v>516</v>
      </c>
      <c r="M370" s="79">
        <v>51021</v>
      </c>
      <c r="O370" s="79" t="s">
        <v>516</v>
      </c>
      <c r="P370" s="79">
        <v>51021</v>
      </c>
      <c r="Q370" s="79"/>
      <c r="R370" s="79"/>
      <c r="S370" s="83"/>
      <c r="T370" s="79"/>
    </row>
    <row r="371" spans="10:20">
      <c r="J371" s="79" t="s">
        <v>17</v>
      </c>
      <c r="K371" s="66">
        <v>510</v>
      </c>
      <c r="L371" s="79" t="s">
        <v>517</v>
      </c>
      <c r="M371" s="79">
        <v>51088</v>
      </c>
      <c r="O371" s="79" t="s">
        <v>517</v>
      </c>
      <c r="P371" s="79">
        <v>51088</v>
      </c>
      <c r="Q371" s="79"/>
      <c r="R371" s="79"/>
      <c r="S371" s="83"/>
      <c r="T371" s="79"/>
    </row>
    <row r="372" spans="10:20">
      <c r="J372" s="79" t="s">
        <v>17</v>
      </c>
      <c r="K372" s="66">
        <v>510</v>
      </c>
      <c r="L372" s="79" t="s">
        <v>518</v>
      </c>
      <c r="M372" s="79">
        <v>51094</v>
      </c>
      <c r="O372" s="79" t="s">
        <v>518</v>
      </c>
      <c r="P372" s="79">
        <v>51094</v>
      </c>
      <c r="Q372" s="79"/>
      <c r="R372" s="79"/>
      <c r="S372" s="83"/>
      <c r="T372" s="79"/>
    </row>
    <row r="373" spans="10:20">
      <c r="J373" s="79" t="s">
        <v>17</v>
      </c>
      <c r="K373" s="66">
        <v>510</v>
      </c>
      <c r="L373" s="79" t="s">
        <v>519</v>
      </c>
      <c r="M373" s="79">
        <v>51095</v>
      </c>
      <c r="O373" s="79" t="s">
        <v>519</v>
      </c>
      <c r="P373" s="79">
        <v>51095</v>
      </c>
      <c r="Q373" s="79"/>
      <c r="R373" s="79"/>
      <c r="S373" s="83"/>
      <c r="T373" s="79"/>
    </row>
    <row r="374" spans="10:20">
      <c r="J374" s="79" t="s">
        <v>9</v>
      </c>
      <c r="K374" s="66">
        <v>627</v>
      </c>
      <c r="L374" s="79" t="s">
        <v>520</v>
      </c>
      <c r="M374" s="79">
        <v>62717</v>
      </c>
      <c r="O374" s="79" t="s">
        <v>520</v>
      </c>
      <c r="P374" s="79">
        <v>62717</v>
      </c>
      <c r="Q374" s="79"/>
      <c r="R374" s="79"/>
      <c r="S374" s="83"/>
      <c r="T374" s="79"/>
    </row>
    <row r="375" spans="10:20">
      <c r="J375" s="79" t="s">
        <v>9</v>
      </c>
      <c r="K375" s="66">
        <v>627</v>
      </c>
      <c r="L375" s="79" t="s">
        <v>521</v>
      </c>
      <c r="M375" s="79">
        <v>62710</v>
      </c>
      <c r="O375" s="79" t="s">
        <v>521</v>
      </c>
      <c r="P375" s="79">
        <v>62710</v>
      </c>
      <c r="Q375" s="79"/>
      <c r="R375" s="79"/>
      <c r="S375" s="83"/>
      <c r="T375" s="79"/>
    </row>
    <row r="376" spans="10:20">
      <c r="J376" s="79" t="s">
        <v>9</v>
      </c>
      <c r="K376" s="66">
        <v>627</v>
      </c>
      <c r="L376" s="79" t="s">
        <v>522</v>
      </c>
      <c r="M376" s="79">
        <v>62712</v>
      </c>
      <c r="O376" s="79" t="s">
        <v>522</v>
      </c>
      <c r="P376" s="79">
        <v>62712</v>
      </c>
      <c r="Q376" s="79"/>
      <c r="R376" s="79"/>
      <c r="S376" s="83"/>
      <c r="T376" s="79"/>
    </row>
    <row r="377" spans="10:20">
      <c r="J377" s="79" t="s">
        <v>9</v>
      </c>
      <c r="K377" s="66">
        <v>627</v>
      </c>
      <c r="L377" s="79" t="s">
        <v>523</v>
      </c>
      <c r="M377" s="79">
        <v>62721</v>
      </c>
      <c r="O377" s="79" t="s">
        <v>523</v>
      </c>
      <c r="P377" s="79">
        <v>62721</v>
      </c>
      <c r="Q377" s="79"/>
      <c r="R377" s="79"/>
      <c r="S377" s="83"/>
      <c r="T377" s="79"/>
    </row>
    <row r="378" spans="10:20">
      <c r="J378" s="79" t="s">
        <v>9</v>
      </c>
      <c r="K378" s="66">
        <v>627</v>
      </c>
      <c r="L378" s="79" t="s">
        <v>524</v>
      </c>
      <c r="M378" s="79">
        <v>62730</v>
      </c>
      <c r="O378" s="79" t="s">
        <v>524</v>
      </c>
      <c r="P378" s="79">
        <v>62730</v>
      </c>
      <c r="Q378" s="79"/>
      <c r="R378" s="79"/>
      <c r="S378" s="83"/>
      <c r="T378" s="79"/>
    </row>
    <row r="379" spans="10:20">
      <c r="J379" s="79" t="s">
        <v>9</v>
      </c>
      <c r="K379" s="66">
        <v>627</v>
      </c>
      <c r="L379" s="79" t="s">
        <v>525</v>
      </c>
      <c r="M379" s="79">
        <v>62764</v>
      </c>
      <c r="O379" s="79" t="s">
        <v>525</v>
      </c>
      <c r="P379" s="79">
        <v>62764</v>
      </c>
      <c r="Q379" s="79"/>
      <c r="R379" s="79"/>
      <c r="S379" s="83"/>
      <c r="T379" s="79"/>
    </row>
    <row r="380" spans="10:20">
      <c r="J380" s="79" t="s">
        <v>9</v>
      </c>
      <c r="K380" s="66">
        <v>627</v>
      </c>
      <c r="L380" s="79" t="s">
        <v>526</v>
      </c>
      <c r="M380" s="79">
        <v>62738</v>
      </c>
      <c r="O380" s="79" t="s">
        <v>526</v>
      </c>
      <c r="P380" s="79">
        <v>62738</v>
      </c>
      <c r="Q380" s="79"/>
      <c r="R380" s="79"/>
      <c r="S380" s="83"/>
      <c r="T380" s="79"/>
    </row>
    <row r="381" spans="10:20">
      <c r="J381" s="79" t="s">
        <v>9</v>
      </c>
      <c r="K381" s="66">
        <v>627</v>
      </c>
      <c r="L381" s="79" t="s">
        <v>527</v>
      </c>
      <c r="M381" s="79">
        <v>62743</v>
      </c>
      <c r="O381" s="79" t="s">
        <v>527</v>
      </c>
      <c r="P381" s="79">
        <v>62743</v>
      </c>
      <c r="Q381" s="79"/>
      <c r="R381" s="79"/>
      <c r="S381" s="83"/>
      <c r="T381" s="79"/>
    </row>
    <row r="382" spans="10:20">
      <c r="J382" s="79" t="s">
        <v>9</v>
      </c>
      <c r="K382" s="66">
        <v>627</v>
      </c>
      <c r="L382" s="79" t="s">
        <v>528</v>
      </c>
      <c r="M382" s="79">
        <v>62747</v>
      </c>
      <c r="O382" s="79" t="s">
        <v>528</v>
      </c>
      <c r="P382" s="79">
        <v>62747</v>
      </c>
      <c r="Q382" s="79"/>
      <c r="R382" s="79"/>
      <c r="S382" s="83"/>
      <c r="T382" s="79"/>
    </row>
    <row r="383" spans="10:20">
      <c r="J383" s="79" t="s">
        <v>9</v>
      </c>
      <c r="K383" s="66">
        <v>627</v>
      </c>
      <c r="L383" s="79" t="s">
        <v>529</v>
      </c>
      <c r="M383" s="79">
        <v>62756</v>
      </c>
      <c r="O383" s="79" t="s">
        <v>529</v>
      </c>
      <c r="P383" s="79">
        <v>62756</v>
      </c>
      <c r="Q383" s="79"/>
      <c r="R383" s="79"/>
      <c r="S383" s="83"/>
      <c r="T383" s="79"/>
    </row>
    <row r="384" spans="10:20">
      <c r="J384" s="79" t="s">
        <v>9</v>
      </c>
      <c r="K384" s="66">
        <v>627</v>
      </c>
      <c r="L384" s="79" t="s">
        <v>530</v>
      </c>
      <c r="M384" s="79">
        <v>62760</v>
      </c>
      <c r="O384" s="79" t="s">
        <v>530</v>
      </c>
      <c r="P384" s="79">
        <v>62760</v>
      </c>
      <c r="Q384" s="79"/>
      <c r="R384" s="79"/>
      <c r="S384" s="83"/>
      <c r="T384" s="79"/>
    </row>
    <row r="385" spans="10:20">
      <c r="J385" s="79" t="s">
        <v>9</v>
      </c>
      <c r="K385" s="66">
        <v>627</v>
      </c>
      <c r="L385" s="79" t="s">
        <v>531</v>
      </c>
      <c r="M385" s="79">
        <v>62769</v>
      </c>
      <c r="O385" s="79" t="s">
        <v>531</v>
      </c>
      <c r="P385" s="79">
        <v>62769</v>
      </c>
      <c r="Q385" s="79"/>
      <c r="R385" s="79"/>
      <c r="S385" s="83"/>
      <c r="T385" s="79"/>
    </row>
    <row r="386" spans="10:20">
      <c r="J386" s="79" t="s">
        <v>9</v>
      </c>
      <c r="K386" s="66">
        <v>627</v>
      </c>
      <c r="L386" s="79" t="s">
        <v>532</v>
      </c>
      <c r="M386" s="79">
        <v>62777</v>
      </c>
      <c r="O386" s="79" t="s">
        <v>532</v>
      </c>
      <c r="P386" s="79">
        <v>62777</v>
      </c>
      <c r="Q386" s="79"/>
      <c r="R386" s="79"/>
      <c r="S386" s="83"/>
      <c r="T386" s="79"/>
    </row>
    <row r="387" spans="10:20">
      <c r="J387" s="79" t="s">
        <v>10</v>
      </c>
      <c r="K387" s="66">
        <v>632</v>
      </c>
      <c r="L387" s="79" t="s">
        <v>533</v>
      </c>
      <c r="M387" s="79">
        <v>63221</v>
      </c>
      <c r="O387" s="79" t="s">
        <v>533</v>
      </c>
      <c r="P387" s="79">
        <v>63221</v>
      </c>
      <c r="Q387" s="79"/>
      <c r="R387" s="79"/>
      <c r="S387" s="83"/>
      <c r="T387" s="79"/>
    </row>
    <row r="388" spans="10:20">
      <c r="J388" s="79" t="s">
        <v>10</v>
      </c>
      <c r="K388" s="66">
        <v>632</v>
      </c>
      <c r="L388" s="79" t="s">
        <v>534</v>
      </c>
      <c r="M388" s="79">
        <v>63224</v>
      </c>
      <c r="O388" s="79" t="s">
        <v>534</v>
      </c>
      <c r="P388" s="79">
        <v>63224</v>
      </c>
      <c r="Q388" s="79"/>
      <c r="R388" s="79"/>
      <c r="S388" s="83"/>
      <c r="T388" s="79"/>
    </row>
    <row r="389" spans="10:20">
      <c r="J389" s="79" t="s">
        <v>10</v>
      </c>
      <c r="K389" s="66">
        <v>632</v>
      </c>
      <c r="L389" s="79" t="s">
        <v>535</v>
      </c>
      <c r="M389" s="79">
        <v>63230</v>
      </c>
      <c r="O389" s="79" t="s">
        <v>535</v>
      </c>
      <c r="P389" s="79">
        <v>63230</v>
      </c>
      <c r="Q389" s="79"/>
      <c r="R389" s="79"/>
      <c r="S389" s="83"/>
      <c r="T389" s="79"/>
    </row>
    <row r="390" spans="10:20">
      <c r="J390" s="79" t="s">
        <v>10</v>
      </c>
      <c r="K390" s="66">
        <v>632</v>
      </c>
      <c r="L390" s="79" t="s">
        <v>536</v>
      </c>
      <c r="M390" s="79">
        <v>63267</v>
      </c>
      <c r="O390" s="79" t="s">
        <v>536</v>
      </c>
      <c r="P390" s="79">
        <v>63267</v>
      </c>
      <c r="Q390" s="79"/>
      <c r="R390" s="79"/>
      <c r="S390" s="83"/>
      <c r="T390" s="79"/>
    </row>
    <row r="391" spans="10:20">
      <c r="J391" s="79" t="s">
        <v>10</v>
      </c>
      <c r="K391" s="66">
        <v>632</v>
      </c>
      <c r="L391" s="79" t="s">
        <v>537</v>
      </c>
      <c r="M391" s="79">
        <v>63282</v>
      </c>
      <c r="O391" s="79" t="s">
        <v>537</v>
      </c>
      <c r="P391" s="79">
        <v>63282</v>
      </c>
      <c r="Q391" s="79"/>
      <c r="R391" s="79"/>
      <c r="S391" s="83"/>
      <c r="T391" s="79"/>
    </row>
    <row r="392" spans="10:20">
      <c r="J392" s="79" t="s">
        <v>10</v>
      </c>
      <c r="K392" s="66">
        <v>632</v>
      </c>
      <c r="L392" s="79" t="s">
        <v>538</v>
      </c>
      <c r="M392" s="79">
        <v>63288</v>
      </c>
      <c r="O392" s="79" t="s">
        <v>538</v>
      </c>
      <c r="P392" s="79">
        <v>63288</v>
      </c>
      <c r="Q392" s="79"/>
      <c r="R392" s="79"/>
      <c r="S392" s="83"/>
      <c r="T392" s="79"/>
    </row>
    <row r="393" spans="10:20">
      <c r="J393" s="79" t="s">
        <v>10</v>
      </c>
      <c r="K393" s="66">
        <v>632</v>
      </c>
      <c r="L393" s="79" t="s">
        <v>539</v>
      </c>
      <c r="M393" s="79">
        <v>63291</v>
      </c>
      <c r="O393" s="79" t="s">
        <v>539</v>
      </c>
      <c r="P393" s="79">
        <v>63291</v>
      </c>
      <c r="Q393" s="79"/>
      <c r="R393" s="79"/>
      <c r="S393" s="83"/>
      <c r="T393" s="79"/>
    </row>
    <row r="394" spans="10:20">
      <c r="J394" s="79" t="s">
        <v>16</v>
      </c>
      <c r="K394" s="66">
        <v>538</v>
      </c>
      <c r="L394" s="79" t="s">
        <v>540</v>
      </c>
      <c r="M394" s="79">
        <v>53813</v>
      </c>
      <c r="O394" s="79" t="s">
        <v>540</v>
      </c>
      <c r="P394" s="79">
        <v>53813</v>
      </c>
      <c r="Q394" s="79"/>
      <c r="R394" s="79"/>
      <c r="S394" s="83"/>
      <c r="T394" s="79"/>
    </row>
    <row r="395" spans="10:20">
      <c r="J395" s="79" t="s">
        <v>16</v>
      </c>
      <c r="K395" s="66">
        <v>538</v>
      </c>
      <c r="L395" s="79" t="s">
        <v>541</v>
      </c>
      <c r="M395" s="79">
        <v>53847</v>
      </c>
      <c r="O395" s="79" t="s">
        <v>541</v>
      </c>
      <c r="P395" s="79">
        <v>53847</v>
      </c>
      <c r="Q395" s="79"/>
      <c r="R395" s="79"/>
      <c r="S395" s="83"/>
      <c r="T395" s="79"/>
    </row>
    <row r="396" spans="10:20">
      <c r="J396" s="79" t="s">
        <v>16</v>
      </c>
      <c r="K396" s="66">
        <v>538</v>
      </c>
      <c r="L396" s="79" t="s">
        <v>542</v>
      </c>
      <c r="M396" s="79">
        <v>53858</v>
      </c>
      <c r="O396" s="79" t="s">
        <v>542</v>
      </c>
      <c r="P396" s="79">
        <v>53858</v>
      </c>
      <c r="Q396" s="79"/>
      <c r="R396" s="79"/>
      <c r="S396" s="83"/>
      <c r="T396" s="79"/>
    </row>
    <row r="397" spans="10:20">
      <c r="J397" s="79" t="s">
        <v>16</v>
      </c>
      <c r="K397" s="66">
        <v>538</v>
      </c>
      <c r="L397" s="79" t="s">
        <v>543</v>
      </c>
      <c r="M397" s="79">
        <v>53861</v>
      </c>
      <c r="O397" s="79" t="s">
        <v>543</v>
      </c>
      <c r="P397" s="79">
        <v>53861</v>
      </c>
      <c r="Q397" s="79"/>
      <c r="R397" s="79"/>
      <c r="S397" s="83"/>
      <c r="T397" s="79"/>
    </row>
    <row r="398" spans="10:20">
      <c r="J398" s="79" t="s">
        <v>16</v>
      </c>
      <c r="K398" s="66">
        <v>538</v>
      </c>
      <c r="L398" s="79" t="s">
        <v>544</v>
      </c>
      <c r="M398" s="79">
        <v>53874</v>
      </c>
      <c r="O398" s="79" t="s">
        <v>544</v>
      </c>
      <c r="P398" s="79">
        <v>53874</v>
      </c>
      <c r="Q398" s="79"/>
      <c r="R398" s="79"/>
      <c r="S398" s="83"/>
      <c r="T398" s="79"/>
    </row>
    <row r="399" spans="10:20">
      <c r="J399" s="79" t="s">
        <v>11</v>
      </c>
      <c r="K399" s="66">
        <v>649</v>
      </c>
      <c r="L399" s="79" t="s">
        <v>545</v>
      </c>
      <c r="M399" s="79">
        <v>64906</v>
      </c>
      <c r="O399" s="79" t="s">
        <v>545</v>
      </c>
      <c r="P399" s="79">
        <v>64906</v>
      </c>
      <c r="Q399" s="79"/>
      <c r="R399" s="79"/>
      <c r="S399" s="83"/>
      <c r="T399" s="79"/>
    </row>
    <row r="400" spans="10:20">
      <c r="J400" s="79" t="s">
        <v>11</v>
      </c>
      <c r="K400" s="66">
        <v>649</v>
      </c>
      <c r="L400" s="79" t="s">
        <v>546</v>
      </c>
      <c r="M400" s="79">
        <v>64908</v>
      </c>
      <c r="O400" s="79" t="s">
        <v>546</v>
      </c>
      <c r="P400" s="79">
        <v>64908</v>
      </c>
      <c r="Q400" s="79"/>
      <c r="R400" s="79"/>
      <c r="S400" s="83"/>
      <c r="T400" s="79"/>
    </row>
    <row r="401" spans="10:20">
      <c r="J401" s="79" t="s">
        <v>11</v>
      </c>
      <c r="K401" s="66">
        <v>649</v>
      </c>
      <c r="L401" s="79" t="s">
        <v>547</v>
      </c>
      <c r="M401" s="79">
        <v>64909</v>
      </c>
      <c r="O401" s="79" t="s">
        <v>547</v>
      </c>
      <c r="P401" s="79">
        <v>64909</v>
      </c>
      <c r="Q401" s="79"/>
      <c r="R401" s="79"/>
      <c r="S401" s="83"/>
      <c r="T401" s="79"/>
    </row>
    <row r="402" spans="10:20">
      <c r="J402" s="79" t="s">
        <v>11</v>
      </c>
      <c r="K402" s="66">
        <v>649</v>
      </c>
      <c r="L402" s="79" t="s">
        <v>548</v>
      </c>
      <c r="M402" s="79">
        <v>64952</v>
      </c>
      <c r="O402" s="79" t="s">
        <v>548</v>
      </c>
      <c r="P402" s="79">
        <v>64952</v>
      </c>
      <c r="Q402" s="79"/>
      <c r="R402" s="79"/>
      <c r="S402" s="83"/>
      <c r="T402" s="79"/>
    </row>
    <row r="403" spans="10:20">
      <c r="J403" s="79" t="s">
        <v>11</v>
      </c>
      <c r="K403" s="66">
        <v>649</v>
      </c>
      <c r="L403" s="79" t="s">
        <v>549</v>
      </c>
      <c r="M403" s="79">
        <v>64961</v>
      </c>
      <c r="O403" s="79" t="s">
        <v>549</v>
      </c>
      <c r="P403" s="79">
        <v>64961</v>
      </c>
      <c r="Q403" s="79"/>
      <c r="R403" s="79"/>
      <c r="S403" s="83"/>
      <c r="T403" s="79"/>
    </row>
    <row r="404" spans="10:20">
      <c r="J404" s="79" t="s">
        <v>11</v>
      </c>
      <c r="K404" s="66">
        <v>649</v>
      </c>
      <c r="L404" s="79" t="s">
        <v>550</v>
      </c>
      <c r="M404" s="79">
        <v>64918</v>
      </c>
      <c r="O404" s="79" t="s">
        <v>550</v>
      </c>
      <c r="P404" s="79">
        <v>64918</v>
      </c>
      <c r="Q404" s="79"/>
      <c r="R404" s="79"/>
      <c r="S404" s="83"/>
      <c r="T404" s="79"/>
    </row>
    <row r="405" spans="10:20">
      <c r="J405" s="79" t="s">
        <v>11</v>
      </c>
      <c r="K405" s="66">
        <v>649</v>
      </c>
      <c r="L405" s="79" t="s">
        <v>551</v>
      </c>
      <c r="M405" s="79">
        <v>64977</v>
      </c>
      <c r="O405" s="79" t="s">
        <v>551</v>
      </c>
      <c r="P405" s="79">
        <v>64977</v>
      </c>
      <c r="Q405" s="79"/>
      <c r="R405" s="79"/>
      <c r="S405" s="83"/>
      <c r="T405" s="79"/>
    </row>
    <row r="406" spans="10:20">
      <c r="J406" s="79" t="s">
        <v>11</v>
      </c>
      <c r="K406" s="66">
        <v>649</v>
      </c>
      <c r="L406" s="79" t="s">
        <v>552</v>
      </c>
      <c r="M406" s="79">
        <v>64979</v>
      </c>
      <c r="O406" s="79" t="s">
        <v>552</v>
      </c>
      <c r="P406" s="79">
        <v>64979</v>
      </c>
      <c r="Q406" s="79"/>
      <c r="R406" s="79"/>
      <c r="S406" s="83"/>
      <c r="T406" s="79"/>
    </row>
    <row r="407" spans="10:20">
      <c r="J407" s="79" t="s">
        <v>11</v>
      </c>
      <c r="K407" s="66">
        <v>649</v>
      </c>
      <c r="L407" s="79" t="s">
        <v>553</v>
      </c>
      <c r="M407" s="79">
        <v>64994</v>
      </c>
      <c r="O407" s="79" t="s">
        <v>553</v>
      </c>
      <c r="P407" s="79">
        <v>64994</v>
      </c>
      <c r="Q407" s="79"/>
      <c r="R407" s="79"/>
      <c r="S407" s="83"/>
      <c r="T407" s="79"/>
    </row>
    <row r="408" spans="10:20">
      <c r="J408" s="79" t="s">
        <v>12</v>
      </c>
      <c r="K408" s="66">
        <v>652</v>
      </c>
      <c r="L408" s="79" t="s">
        <v>554</v>
      </c>
      <c r="M408" s="79">
        <v>65202</v>
      </c>
      <c r="O408" s="79" t="s">
        <v>554</v>
      </c>
      <c r="P408" s="79">
        <v>65202</v>
      </c>
      <c r="Q408" s="79"/>
      <c r="R408" s="79"/>
      <c r="S408" s="83"/>
      <c r="T408" s="79"/>
    </row>
    <row r="409" spans="10:20">
      <c r="J409" s="79" t="s">
        <v>12</v>
      </c>
      <c r="K409" s="66">
        <v>652</v>
      </c>
      <c r="L409" s="79" t="s">
        <v>555</v>
      </c>
      <c r="M409" s="79">
        <v>65233</v>
      </c>
      <c r="O409" s="79" t="s">
        <v>555</v>
      </c>
      <c r="P409" s="79">
        <v>65233</v>
      </c>
      <c r="Q409" s="79"/>
      <c r="R409" s="79"/>
      <c r="S409" s="83"/>
      <c r="T409" s="79"/>
    </row>
    <row r="410" spans="10:20">
      <c r="J410" s="79" t="s">
        <v>12</v>
      </c>
      <c r="K410" s="66">
        <v>652</v>
      </c>
      <c r="L410" s="79" t="s">
        <v>556</v>
      </c>
      <c r="M410" s="79">
        <v>65239</v>
      </c>
      <c r="O410" s="79" t="s">
        <v>556</v>
      </c>
      <c r="P410" s="79">
        <v>65239</v>
      </c>
      <c r="Q410" s="79"/>
      <c r="R410" s="79"/>
      <c r="S410" s="83"/>
      <c r="T410" s="79"/>
    </row>
    <row r="411" spans="10:20">
      <c r="J411" s="79" t="s">
        <v>12</v>
      </c>
      <c r="K411" s="66">
        <v>652</v>
      </c>
      <c r="L411" s="79" t="s">
        <v>557</v>
      </c>
      <c r="M411" s="79">
        <v>65255</v>
      </c>
      <c r="O411" s="79" t="s">
        <v>557</v>
      </c>
      <c r="P411" s="79">
        <v>65255</v>
      </c>
      <c r="Q411" s="79"/>
      <c r="R411" s="79"/>
      <c r="S411" s="83"/>
      <c r="T411" s="79"/>
    </row>
    <row r="412" spans="10:20">
      <c r="J412" s="79" t="s">
        <v>12</v>
      </c>
      <c r="K412" s="66">
        <v>652</v>
      </c>
      <c r="L412" s="79" t="s">
        <v>558</v>
      </c>
      <c r="M412" s="79">
        <v>65270</v>
      </c>
      <c r="O412" s="79" t="s">
        <v>558</v>
      </c>
      <c r="P412" s="79">
        <v>65270</v>
      </c>
      <c r="Q412" s="79"/>
      <c r="R412" s="79"/>
      <c r="S412" s="83"/>
      <c r="T412" s="79"/>
    </row>
    <row r="413" spans="10:20">
      <c r="J413" s="79" t="s">
        <v>105</v>
      </c>
      <c r="K413" s="66">
        <v>564</v>
      </c>
      <c r="L413" s="79" t="s">
        <v>559</v>
      </c>
      <c r="M413" s="79">
        <v>56403</v>
      </c>
      <c r="O413" s="79" t="s">
        <v>559</v>
      </c>
      <c r="P413" s="79">
        <v>56403</v>
      </c>
      <c r="Q413" s="79"/>
      <c r="R413" s="79"/>
      <c r="S413" s="83"/>
      <c r="T413" s="79"/>
    </row>
    <row r="414" spans="10:20">
      <c r="J414" s="79" t="s">
        <v>105</v>
      </c>
      <c r="K414" s="66">
        <v>564</v>
      </c>
      <c r="L414" s="79" t="s">
        <v>560</v>
      </c>
      <c r="M414" s="79">
        <v>56406</v>
      </c>
      <c r="O414" s="79" t="s">
        <v>560</v>
      </c>
      <c r="P414" s="79">
        <v>56406</v>
      </c>
      <c r="Q414" s="79"/>
      <c r="R414" s="79"/>
      <c r="S414" s="83"/>
      <c r="T414" s="79"/>
    </row>
    <row r="415" spans="10:20">
      <c r="J415" s="79" t="s">
        <v>105</v>
      </c>
      <c r="K415" s="66">
        <v>564</v>
      </c>
      <c r="L415" s="79" t="s">
        <v>561</v>
      </c>
      <c r="M415" s="79">
        <v>56428</v>
      </c>
      <c r="O415" s="79" t="s">
        <v>561</v>
      </c>
      <c r="P415" s="79">
        <v>56428</v>
      </c>
      <c r="Q415" s="79"/>
      <c r="R415" s="79"/>
      <c r="S415" s="83"/>
      <c r="T415" s="79"/>
    </row>
    <row r="416" spans="10:20">
      <c r="J416" s="79" t="s">
        <v>105</v>
      </c>
      <c r="K416" s="66">
        <v>564</v>
      </c>
      <c r="L416" s="79" t="s">
        <v>562</v>
      </c>
      <c r="M416" s="79">
        <v>56450</v>
      </c>
      <c r="O416" s="79" t="s">
        <v>562</v>
      </c>
      <c r="P416" s="79">
        <v>56450</v>
      </c>
      <c r="Q416" s="79"/>
      <c r="R416" s="79"/>
      <c r="S416" s="83"/>
      <c r="T416" s="79"/>
    </row>
    <row r="417" spans="10:20">
      <c r="J417" s="79" t="s">
        <v>105</v>
      </c>
      <c r="K417" s="66">
        <v>564</v>
      </c>
      <c r="L417" s="79" t="s">
        <v>563</v>
      </c>
      <c r="M417" s="79">
        <v>56447</v>
      </c>
      <c r="O417" s="79" t="s">
        <v>563</v>
      </c>
      <c r="P417" s="79">
        <v>56447</v>
      </c>
      <c r="Q417" s="79"/>
      <c r="R417" s="79"/>
      <c r="S417" s="83"/>
      <c r="T417" s="79"/>
    </row>
    <row r="418" spans="10:20">
      <c r="J418" s="79" t="s">
        <v>105</v>
      </c>
      <c r="K418" s="66">
        <v>564</v>
      </c>
      <c r="L418" s="79" t="s">
        <v>564</v>
      </c>
      <c r="M418" s="79">
        <v>56460</v>
      </c>
      <c r="O418" s="79" t="s">
        <v>564</v>
      </c>
      <c r="P418" s="79">
        <v>56460</v>
      </c>
      <c r="Q418" s="79"/>
      <c r="R418" s="79"/>
      <c r="S418" s="83"/>
      <c r="T418" s="79"/>
    </row>
    <row r="419" spans="10:20">
      <c r="J419" s="79" t="s">
        <v>105</v>
      </c>
      <c r="K419" s="66">
        <v>564</v>
      </c>
      <c r="L419" s="79" t="s">
        <v>565</v>
      </c>
      <c r="M419" s="79">
        <v>56469</v>
      </c>
      <c r="O419" s="79" t="s">
        <v>565</v>
      </c>
      <c r="P419" s="79">
        <v>56469</v>
      </c>
      <c r="Q419" s="79"/>
      <c r="R419" s="79"/>
      <c r="S419" s="83"/>
      <c r="T419" s="79"/>
    </row>
    <row r="420" spans="10:20">
      <c r="J420" s="79" t="s">
        <v>105</v>
      </c>
      <c r="K420" s="66">
        <v>564</v>
      </c>
      <c r="L420" s="79" t="s">
        <v>566</v>
      </c>
      <c r="M420" s="79">
        <v>56475</v>
      </c>
      <c r="O420" s="79" t="s">
        <v>566</v>
      </c>
      <c r="P420" s="79">
        <v>56475</v>
      </c>
      <c r="Q420" s="79"/>
      <c r="R420" s="79"/>
      <c r="S420" s="83"/>
      <c r="T420" s="79"/>
    </row>
    <row r="421" spans="10:20">
      <c r="J421" s="79" t="s">
        <v>105</v>
      </c>
      <c r="K421" s="66">
        <v>564</v>
      </c>
      <c r="L421" s="79" t="s">
        <v>567</v>
      </c>
      <c r="M421" s="79">
        <v>56479</v>
      </c>
      <c r="O421" s="79" t="s">
        <v>567</v>
      </c>
      <c r="P421" s="79">
        <v>56479</v>
      </c>
      <c r="Q421" s="79"/>
      <c r="R421" s="79"/>
      <c r="S421" s="83"/>
      <c r="T421" s="79"/>
    </row>
    <row r="422" spans="10:20">
      <c r="J422" s="79" t="s">
        <v>105</v>
      </c>
      <c r="K422" s="66">
        <v>564</v>
      </c>
      <c r="L422" s="79" t="s">
        <v>568</v>
      </c>
      <c r="M422" s="79">
        <v>56485</v>
      </c>
      <c r="O422" s="79" t="s">
        <v>568</v>
      </c>
      <c r="P422" s="79">
        <v>56485</v>
      </c>
      <c r="Q422" s="79"/>
      <c r="R422" s="79"/>
      <c r="S422" s="83"/>
      <c r="T422" s="79"/>
    </row>
    <row r="423" spans="10:20">
      <c r="J423" s="79" t="s">
        <v>105</v>
      </c>
      <c r="K423" s="66">
        <v>564</v>
      </c>
      <c r="L423" s="79" t="s">
        <v>569</v>
      </c>
      <c r="M423" s="79">
        <v>56486</v>
      </c>
      <c r="O423" s="79" t="s">
        <v>569</v>
      </c>
      <c r="P423" s="79">
        <v>56486</v>
      </c>
      <c r="Q423" s="79"/>
      <c r="R423" s="79"/>
      <c r="S423" s="83"/>
      <c r="T423" s="79"/>
    </row>
    <row r="424" spans="10:20">
      <c r="J424" s="79" t="s">
        <v>33</v>
      </c>
      <c r="K424" s="66">
        <v>569</v>
      </c>
      <c r="L424" s="79" t="s">
        <v>570</v>
      </c>
      <c r="M424" s="79">
        <v>56909</v>
      </c>
      <c r="O424" s="79" t="s">
        <v>570</v>
      </c>
      <c r="P424" s="79">
        <v>56909</v>
      </c>
      <c r="Q424" s="79"/>
      <c r="R424" s="79"/>
      <c r="S424" s="83"/>
      <c r="T424" s="79"/>
    </row>
    <row r="425" spans="10:20">
      <c r="J425" s="79" t="s">
        <v>33</v>
      </c>
      <c r="K425" s="66">
        <v>569</v>
      </c>
      <c r="L425" s="79" t="s">
        <v>571</v>
      </c>
      <c r="M425" s="79">
        <v>56915</v>
      </c>
      <c r="O425" s="79" t="s">
        <v>571</v>
      </c>
      <c r="P425" s="79">
        <v>56915</v>
      </c>
      <c r="Q425" s="79"/>
      <c r="R425" s="79"/>
      <c r="S425" s="83"/>
      <c r="T425" s="79"/>
    </row>
    <row r="426" spans="10:20">
      <c r="J426" s="79" t="s">
        <v>33</v>
      </c>
      <c r="K426" s="66">
        <v>569</v>
      </c>
      <c r="L426" s="79" t="s">
        <v>572</v>
      </c>
      <c r="M426" s="79">
        <v>56941</v>
      </c>
      <c r="O426" s="79" t="s">
        <v>572</v>
      </c>
      <c r="P426" s="79">
        <v>56941</v>
      </c>
      <c r="Q426" s="79"/>
      <c r="R426" s="79"/>
      <c r="S426" s="83"/>
      <c r="T426" s="79"/>
    </row>
    <row r="427" spans="10:20">
      <c r="J427" s="79" t="s">
        <v>33</v>
      </c>
      <c r="K427" s="66">
        <v>569</v>
      </c>
      <c r="L427" s="79" t="s">
        <v>573</v>
      </c>
      <c r="M427" s="79">
        <v>56944</v>
      </c>
      <c r="O427" s="79" t="s">
        <v>573</v>
      </c>
      <c r="P427" s="79">
        <v>56944</v>
      </c>
      <c r="Q427" s="79"/>
      <c r="R427" s="79"/>
      <c r="S427" s="83"/>
      <c r="T427" s="79"/>
    </row>
    <row r="428" spans="10:20">
      <c r="J428" s="79" t="s">
        <v>33</v>
      </c>
      <c r="K428" s="66">
        <v>569</v>
      </c>
      <c r="L428" s="79" t="s">
        <v>574</v>
      </c>
      <c r="M428" s="79">
        <v>56963</v>
      </c>
      <c r="O428" s="79" t="s">
        <v>574</v>
      </c>
      <c r="P428" s="79">
        <v>56963</v>
      </c>
      <c r="Q428" s="79"/>
      <c r="R428" s="79"/>
      <c r="S428" s="83"/>
      <c r="T428" s="79"/>
    </row>
    <row r="429" spans="10:20">
      <c r="J429" s="79" t="s">
        <v>33</v>
      </c>
      <c r="K429" s="66">
        <v>569</v>
      </c>
      <c r="L429" s="79" t="s">
        <v>575</v>
      </c>
      <c r="M429" s="79">
        <v>56991</v>
      </c>
      <c r="O429" s="79" t="s">
        <v>575</v>
      </c>
      <c r="P429" s="79">
        <v>56991</v>
      </c>
      <c r="Q429" s="79"/>
      <c r="R429" s="79"/>
      <c r="S429" s="83"/>
      <c r="T429" s="79"/>
    </row>
    <row r="430" spans="10:20">
      <c r="J430" s="79" t="s">
        <v>112</v>
      </c>
      <c r="K430" s="66">
        <v>570</v>
      </c>
      <c r="L430" s="79" t="s">
        <v>576</v>
      </c>
      <c r="M430" s="79">
        <v>57018</v>
      </c>
      <c r="O430" s="79" t="s">
        <v>576</v>
      </c>
      <c r="P430" s="79">
        <v>57018</v>
      </c>
      <c r="Q430" s="79"/>
      <c r="R430" s="79"/>
      <c r="S430" s="83"/>
      <c r="T430" s="79"/>
    </row>
    <row r="431" spans="10:20">
      <c r="J431" s="79" t="s">
        <v>112</v>
      </c>
      <c r="K431" s="66">
        <v>570</v>
      </c>
      <c r="L431" s="79" t="s">
        <v>577</v>
      </c>
      <c r="M431" s="79">
        <v>57037</v>
      </c>
      <c r="O431" s="79" t="s">
        <v>577</v>
      </c>
      <c r="P431" s="79">
        <v>57037</v>
      </c>
      <c r="Q431" s="79"/>
      <c r="R431" s="79"/>
      <c r="S431" s="83"/>
      <c r="T431" s="79"/>
    </row>
    <row r="432" spans="10:20">
      <c r="J432" s="79" t="s">
        <v>112</v>
      </c>
      <c r="K432" s="66">
        <v>570</v>
      </c>
      <c r="L432" s="79" t="s">
        <v>578</v>
      </c>
      <c r="M432" s="79">
        <v>57056</v>
      </c>
      <c r="O432" s="79" t="s">
        <v>578</v>
      </c>
      <c r="P432" s="79">
        <v>57056</v>
      </c>
      <c r="Q432" s="79"/>
      <c r="R432" s="79"/>
      <c r="S432" s="83"/>
      <c r="T432" s="79"/>
    </row>
    <row r="433" spans="10:20">
      <c r="J433" s="79" t="s">
        <v>112</v>
      </c>
      <c r="K433" s="66">
        <v>570</v>
      </c>
      <c r="L433" s="79" t="s">
        <v>579</v>
      </c>
      <c r="M433" s="79">
        <v>57066</v>
      </c>
      <c r="O433" s="79" t="s">
        <v>579</v>
      </c>
      <c r="P433" s="79">
        <v>57066</v>
      </c>
      <c r="Q433" s="79"/>
      <c r="R433" s="79"/>
      <c r="S433" s="83"/>
      <c r="T433" s="79"/>
    </row>
    <row r="434" spans="10:20">
      <c r="J434" s="79" t="s">
        <v>112</v>
      </c>
      <c r="K434" s="66">
        <v>570</v>
      </c>
      <c r="L434" s="79" t="s">
        <v>580</v>
      </c>
      <c r="M434" s="79">
        <v>57088</v>
      </c>
      <c r="O434" s="79" t="s">
        <v>580</v>
      </c>
      <c r="P434" s="79">
        <v>57088</v>
      </c>
      <c r="Q434" s="79"/>
      <c r="R434" s="79"/>
      <c r="S434" s="83"/>
      <c r="T434" s="79"/>
    </row>
    <row r="435" spans="10:20">
      <c r="J435" s="79" t="s">
        <v>13</v>
      </c>
      <c r="K435" s="66">
        <v>673</v>
      </c>
      <c r="L435" s="79" t="s">
        <v>581</v>
      </c>
      <c r="M435" s="79">
        <v>67312</v>
      </c>
      <c r="O435" s="79" t="s">
        <v>581</v>
      </c>
      <c r="P435" s="79">
        <v>67312</v>
      </c>
      <c r="Q435" s="79"/>
      <c r="R435" s="79"/>
      <c r="S435" s="83"/>
      <c r="T435" s="79"/>
    </row>
    <row r="436" spans="10:20">
      <c r="J436" s="79" t="s">
        <v>13</v>
      </c>
      <c r="K436" s="66">
        <v>673</v>
      </c>
      <c r="L436" s="79" t="s">
        <v>582</v>
      </c>
      <c r="M436" s="79">
        <v>67315</v>
      </c>
      <c r="O436" s="79" t="s">
        <v>582</v>
      </c>
      <c r="P436" s="79">
        <v>67315</v>
      </c>
      <c r="Q436" s="79"/>
      <c r="R436" s="79"/>
      <c r="S436" s="83"/>
      <c r="T436" s="79"/>
    </row>
    <row r="437" spans="10:20">
      <c r="J437" s="79" t="s">
        <v>13</v>
      </c>
      <c r="K437" s="66">
        <v>673</v>
      </c>
      <c r="L437" s="79" t="s">
        <v>583</v>
      </c>
      <c r="M437" s="79">
        <v>67336</v>
      </c>
      <c r="O437" s="79" t="s">
        <v>583</v>
      </c>
      <c r="P437" s="79">
        <v>67336</v>
      </c>
      <c r="Q437" s="79"/>
      <c r="R437" s="79"/>
      <c r="S437" s="83"/>
      <c r="T437" s="79"/>
    </row>
    <row r="438" spans="10:20">
      <c r="J438" s="79" t="s">
        <v>13</v>
      </c>
      <c r="K438" s="66">
        <v>673</v>
      </c>
      <c r="L438" s="79" t="s">
        <v>584</v>
      </c>
      <c r="M438" s="79">
        <v>67345</v>
      </c>
      <c r="O438" s="79" t="s">
        <v>584</v>
      </c>
      <c r="P438" s="79">
        <v>67345</v>
      </c>
      <c r="Q438" s="79"/>
      <c r="R438" s="79"/>
      <c r="S438" s="83"/>
      <c r="T438" s="79"/>
    </row>
    <row r="439" spans="10:20">
      <c r="J439" s="79" t="s">
        <v>13</v>
      </c>
      <c r="K439" s="66">
        <v>673</v>
      </c>
      <c r="L439" s="79" t="s">
        <v>585</v>
      </c>
      <c r="M439" s="79">
        <v>67364</v>
      </c>
      <c r="O439" s="79" t="s">
        <v>585</v>
      </c>
      <c r="P439" s="79">
        <v>67364</v>
      </c>
      <c r="Q439" s="79"/>
      <c r="R439" s="79"/>
      <c r="S439" s="83"/>
      <c r="T439" s="79"/>
    </row>
    <row r="440" spans="10:20">
      <c r="J440" s="79" t="s">
        <v>13</v>
      </c>
      <c r="K440" s="66">
        <v>673</v>
      </c>
      <c r="L440" s="79" t="s">
        <v>586</v>
      </c>
      <c r="M440" s="79">
        <v>67385</v>
      </c>
      <c r="O440" s="79" t="s">
        <v>586</v>
      </c>
      <c r="P440" s="79">
        <v>67385</v>
      </c>
      <c r="Q440" s="79"/>
      <c r="R440" s="79"/>
      <c r="S440" s="83"/>
      <c r="T440" s="79"/>
    </row>
    <row r="441" spans="10:20">
      <c r="J441" s="79" t="s">
        <v>32</v>
      </c>
      <c r="K441" s="66">
        <v>576</v>
      </c>
      <c r="L441" s="79" t="s">
        <v>587</v>
      </c>
      <c r="M441" s="79">
        <v>57605</v>
      </c>
      <c r="O441" s="79" t="s">
        <v>587</v>
      </c>
      <c r="P441" s="79">
        <v>57605</v>
      </c>
      <c r="Q441" s="79"/>
      <c r="R441" s="79"/>
      <c r="S441" s="83"/>
      <c r="T441" s="79"/>
    </row>
    <row r="442" spans="10:20">
      <c r="J442" s="79" t="s">
        <v>32</v>
      </c>
      <c r="K442" s="66">
        <v>576</v>
      </c>
      <c r="L442" s="79" t="s">
        <v>588</v>
      </c>
      <c r="M442" s="79">
        <v>57616</v>
      </c>
      <c r="O442" s="79" t="s">
        <v>588</v>
      </c>
      <c r="P442" s="79">
        <v>57616</v>
      </c>
      <c r="Q442" s="79"/>
      <c r="R442" s="79"/>
      <c r="S442" s="83"/>
      <c r="T442" s="79"/>
    </row>
    <row r="443" spans="10:20">
      <c r="J443" s="79" t="s">
        <v>32</v>
      </c>
      <c r="K443" s="66">
        <v>576</v>
      </c>
      <c r="L443" s="79" t="s">
        <v>589</v>
      </c>
      <c r="M443" s="79">
        <v>57619</v>
      </c>
      <c r="O443" s="79" t="s">
        <v>589</v>
      </c>
      <c r="P443" s="79">
        <v>57619</v>
      </c>
      <c r="Q443" s="79"/>
      <c r="R443" s="79"/>
      <c r="S443" s="83"/>
      <c r="T443" s="79"/>
    </row>
    <row r="444" spans="10:20">
      <c r="J444" s="79" t="s">
        <v>32</v>
      </c>
      <c r="K444" s="66">
        <v>576</v>
      </c>
      <c r="L444" s="79" t="s">
        <v>590</v>
      </c>
      <c r="M444" s="79">
        <v>57622</v>
      </c>
      <c r="O444" s="79" t="s">
        <v>590</v>
      </c>
      <c r="P444" s="79">
        <v>57622</v>
      </c>
      <c r="Q444" s="79"/>
      <c r="R444" s="79"/>
      <c r="S444" s="83"/>
      <c r="T444" s="79"/>
    </row>
    <row r="445" spans="10:20">
      <c r="J445" s="79" t="s">
        <v>32</v>
      </c>
      <c r="K445" s="66">
        <v>576</v>
      </c>
      <c r="L445" s="79" t="s">
        <v>591</v>
      </c>
      <c r="M445" s="79">
        <v>57633</v>
      </c>
      <c r="O445" s="79" t="s">
        <v>591</v>
      </c>
      <c r="P445" s="79">
        <v>57633</v>
      </c>
      <c r="Q445" s="79"/>
      <c r="R445" s="79"/>
      <c r="S445" s="83"/>
      <c r="T445" s="79"/>
    </row>
    <row r="446" spans="10:20">
      <c r="J446" s="79" t="s">
        <v>32</v>
      </c>
      <c r="K446" s="66">
        <v>576</v>
      </c>
      <c r="L446" s="79" t="s">
        <v>592</v>
      </c>
      <c r="M446" s="79">
        <v>57639</v>
      </c>
      <c r="O446" s="79" t="s">
        <v>592</v>
      </c>
      <c r="P446" s="79">
        <v>57639</v>
      </c>
      <c r="Q446" s="79"/>
      <c r="R446" s="79"/>
      <c r="S446" s="83"/>
      <c r="T446" s="79"/>
    </row>
    <row r="447" spans="10:20">
      <c r="J447" s="79" t="s">
        <v>32</v>
      </c>
      <c r="K447" s="66">
        <v>576</v>
      </c>
      <c r="L447" s="79" t="s">
        <v>593</v>
      </c>
      <c r="M447" s="79">
        <v>57655</v>
      </c>
      <c r="O447" s="79" t="s">
        <v>593</v>
      </c>
      <c r="P447" s="79">
        <v>57655</v>
      </c>
      <c r="Q447" s="79"/>
      <c r="R447" s="79"/>
      <c r="S447" s="83"/>
      <c r="T447" s="79"/>
    </row>
    <row r="448" spans="10:20">
      <c r="J448" s="79" t="s">
        <v>32</v>
      </c>
      <c r="K448" s="66">
        <v>576</v>
      </c>
      <c r="L448" s="79" t="s">
        <v>594</v>
      </c>
      <c r="M448" s="79">
        <v>57672</v>
      </c>
      <c r="O448" s="79" t="s">
        <v>594</v>
      </c>
      <c r="P448" s="79">
        <v>57672</v>
      </c>
      <c r="Q448" s="79"/>
      <c r="R448" s="79"/>
      <c r="S448" s="83"/>
      <c r="T448" s="79"/>
    </row>
    <row r="449" spans="10:20">
      <c r="J449" s="79" t="s">
        <v>32</v>
      </c>
      <c r="K449" s="66">
        <v>576</v>
      </c>
      <c r="L449" s="79" t="s">
        <v>595</v>
      </c>
      <c r="M449" s="79">
        <v>57683</v>
      </c>
      <c r="O449" s="79" t="s">
        <v>595</v>
      </c>
      <c r="P449" s="79">
        <v>57683</v>
      </c>
      <c r="Q449" s="79"/>
      <c r="R449" s="79"/>
      <c r="S449" s="83"/>
      <c r="T449" s="79"/>
    </row>
    <row r="450" spans="10:20">
      <c r="J450" s="79" t="s">
        <v>14</v>
      </c>
      <c r="K450" s="66">
        <v>677</v>
      </c>
      <c r="L450" s="79" t="s">
        <v>596</v>
      </c>
      <c r="M450" s="79">
        <v>67704</v>
      </c>
      <c r="O450" s="79" t="s">
        <v>596</v>
      </c>
      <c r="P450" s="79">
        <v>67704</v>
      </c>
      <c r="Q450" s="79"/>
      <c r="R450" s="79"/>
      <c r="S450" s="83"/>
      <c r="T450" s="79"/>
    </row>
    <row r="451" spans="10:20">
      <c r="J451" s="79" t="s">
        <v>14</v>
      </c>
      <c r="K451" s="66">
        <v>677</v>
      </c>
      <c r="L451" s="79" t="s">
        <v>597</v>
      </c>
      <c r="M451" s="79">
        <v>67725</v>
      </c>
      <c r="O451" s="79" t="s">
        <v>597</v>
      </c>
      <c r="P451" s="79">
        <v>67725</v>
      </c>
      <c r="Q451" s="79"/>
      <c r="R451" s="79"/>
      <c r="S451" s="83"/>
      <c r="T451" s="79"/>
    </row>
    <row r="452" spans="10:20">
      <c r="J452" s="79" t="s">
        <v>14</v>
      </c>
      <c r="K452" s="66">
        <v>677</v>
      </c>
      <c r="L452" s="79" t="s">
        <v>598</v>
      </c>
      <c r="M452" s="79">
        <v>67734</v>
      </c>
      <c r="O452" s="79" t="s">
        <v>598</v>
      </c>
      <c r="P452" s="79">
        <v>67734</v>
      </c>
      <c r="Q452" s="79"/>
      <c r="R452" s="79"/>
      <c r="S452" s="83"/>
      <c r="T452" s="79"/>
    </row>
    <row r="453" spans="10:20">
      <c r="J453" s="79" t="s">
        <v>14</v>
      </c>
      <c r="K453" s="66">
        <v>677</v>
      </c>
      <c r="L453" s="79" t="s">
        <v>599</v>
      </c>
      <c r="M453" s="79">
        <v>67773</v>
      </c>
      <c r="O453" s="79" t="s">
        <v>599</v>
      </c>
      <c r="P453" s="79">
        <v>67773</v>
      </c>
      <c r="Q453" s="79"/>
      <c r="R453" s="79"/>
      <c r="S453" s="83"/>
      <c r="T453" s="79"/>
    </row>
    <row r="454" spans="10:20">
      <c r="J454" s="79" t="s">
        <v>14</v>
      </c>
      <c r="K454" s="66">
        <v>677</v>
      </c>
      <c r="L454" s="79" t="s">
        <v>600</v>
      </c>
      <c r="M454" s="79">
        <v>67790</v>
      </c>
      <c r="O454" s="79" t="s">
        <v>600</v>
      </c>
      <c r="P454" s="79">
        <v>67790</v>
      </c>
      <c r="Q454" s="79"/>
      <c r="R454" s="79"/>
      <c r="S454" s="83"/>
      <c r="T454" s="79"/>
    </row>
    <row r="455" spans="10:20">
      <c r="J455" s="79" t="s">
        <v>119</v>
      </c>
      <c r="K455" s="66">
        <v>581</v>
      </c>
      <c r="L455" s="79" t="s">
        <v>601</v>
      </c>
      <c r="M455" s="79">
        <v>58110</v>
      </c>
      <c r="O455" s="79" t="s">
        <v>601</v>
      </c>
      <c r="P455" s="79">
        <v>58110</v>
      </c>
      <c r="Q455" s="79"/>
      <c r="R455" s="79"/>
      <c r="S455" s="83"/>
      <c r="T455" s="79"/>
    </row>
    <row r="456" spans="10:20">
      <c r="J456" s="79" t="s">
        <v>119</v>
      </c>
      <c r="K456" s="66">
        <v>581</v>
      </c>
      <c r="L456" s="79" t="s">
        <v>602</v>
      </c>
      <c r="M456" s="79">
        <v>58112</v>
      </c>
      <c r="O456" s="79" t="s">
        <v>602</v>
      </c>
      <c r="P456" s="79">
        <v>58112</v>
      </c>
      <c r="Q456" s="79"/>
      <c r="R456" s="79"/>
      <c r="S456" s="83"/>
      <c r="T456" s="79"/>
    </row>
    <row r="457" spans="10:20">
      <c r="J457" s="79" t="s">
        <v>119</v>
      </c>
      <c r="K457" s="66">
        <v>581</v>
      </c>
      <c r="L457" s="79" t="s">
        <v>603</v>
      </c>
      <c r="M457" s="79">
        <v>58125</v>
      </c>
      <c r="O457" s="79" t="s">
        <v>603</v>
      </c>
      <c r="P457" s="79">
        <v>58125</v>
      </c>
      <c r="Q457" s="79"/>
      <c r="R457" s="79"/>
      <c r="S457" s="83"/>
      <c r="T457" s="79"/>
    </row>
    <row r="458" spans="10:20">
      <c r="J458" s="79" t="s">
        <v>119</v>
      </c>
      <c r="K458" s="66">
        <v>581</v>
      </c>
      <c r="L458" s="79" t="s">
        <v>604</v>
      </c>
      <c r="M458" s="79">
        <v>58131</v>
      </c>
      <c r="O458" s="79" t="s">
        <v>604</v>
      </c>
      <c r="P458" s="79">
        <v>58131</v>
      </c>
      <c r="Q458" s="79"/>
      <c r="R458" s="79"/>
      <c r="S458" s="83"/>
      <c r="T458" s="79"/>
    </row>
    <row r="459" spans="10:20">
      <c r="J459" s="79" t="s">
        <v>119</v>
      </c>
      <c r="K459" s="66">
        <v>581</v>
      </c>
      <c r="L459" s="79" t="s">
        <v>605</v>
      </c>
      <c r="M459" s="79">
        <v>58134</v>
      </c>
      <c r="O459" s="79" t="s">
        <v>605</v>
      </c>
      <c r="P459" s="79">
        <v>58134</v>
      </c>
      <c r="Q459" s="79"/>
      <c r="R459" s="79"/>
      <c r="S459" s="83"/>
      <c r="T459" s="79"/>
    </row>
    <row r="460" spans="10:20">
      <c r="J460" s="79" t="s">
        <v>119</v>
      </c>
      <c r="K460" s="66">
        <v>581</v>
      </c>
      <c r="L460" s="79" t="s">
        <v>606</v>
      </c>
      <c r="M460" s="79">
        <v>58153</v>
      </c>
      <c r="O460" s="79" t="s">
        <v>606</v>
      </c>
      <c r="P460" s="79">
        <v>58153</v>
      </c>
      <c r="Q460" s="79"/>
      <c r="R460" s="79"/>
      <c r="S460" s="83"/>
      <c r="T460" s="79"/>
    </row>
    <row r="461" spans="10:20">
      <c r="J461" s="79" t="s">
        <v>119</v>
      </c>
      <c r="K461" s="66">
        <v>581</v>
      </c>
      <c r="L461" s="79" t="s">
        <v>607</v>
      </c>
      <c r="M461" s="79">
        <v>58172</v>
      </c>
      <c r="O461" s="79" t="s">
        <v>607</v>
      </c>
      <c r="P461" s="79">
        <v>58172</v>
      </c>
      <c r="Q461" s="79"/>
      <c r="R461" s="79"/>
      <c r="S461" s="83"/>
      <c r="T461" s="79"/>
    </row>
    <row r="462" spans="10:20">
      <c r="J462" s="79" t="s">
        <v>119</v>
      </c>
      <c r="K462" s="66">
        <v>581</v>
      </c>
      <c r="L462" s="79" t="s">
        <v>608</v>
      </c>
      <c r="M462" s="79">
        <v>58182</v>
      </c>
      <c r="O462" s="79" t="s">
        <v>608</v>
      </c>
      <c r="P462" s="79">
        <v>58182</v>
      </c>
      <c r="Q462" s="79"/>
      <c r="R462" s="79"/>
      <c r="S462" s="83"/>
      <c r="T462" s="79"/>
    </row>
    <row r="463" spans="10:20">
      <c r="J463" s="79" t="s">
        <v>119</v>
      </c>
      <c r="K463" s="66">
        <v>581</v>
      </c>
      <c r="L463" s="79" t="s">
        <v>609</v>
      </c>
      <c r="M463" s="79">
        <v>58122</v>
      </c>
      <c r="O463" s="79" t="s">
        <v>609</v>
      </c>
      <c r="P463" s="79">
        <v>58122</v>
      </c>
      <c r="Q463" s="79"/>
      <c r="R463" s="79"/>
      <c r="S463" s="83"/>
      <c r="T463" s="79"/>
    </row>
    <row r="464" spans="10:20">
      <c r="J464" s="79" t="s">
        <v>119</v>
      </c>
      <c r="K464" s="66">
        <v>581</v>
      </c>
      <c r="L464" s="79" t="s">
        <v>610</v>
      </c>
      <c r="M464" s="79">
        <v>58140</v>
      </c>
      <c r="O464" s="79" t="s">
        <v>610</v>
      </c>
      <c r="P464" s="79">
        <v>58140</v>
      </c>
      <c r="Q464" s="79"/>
      <c r="R464" s="79"/>
      <c r="S464" s="83"/>
      <c r="T464" s="79"/>
    </row>
    <row r="465" spans="10:20">
      <c r="J465" s="79" t="s">
        <v>119</v>
      </c>
      <c r="K465" s="66">
        <v>581</v>
      </c>
      <c r="L465" s="79" t="s">
        <v>611</v>
      </c>
      <c r="M465" s="79">
        <v>58185</v>
      </c>
      <c r="O465" s="79" t="s">
        <v>611</v>
      </c>
      <c r="P465" s="79">
        <v>58185</v>
      </c>
      <c r="Q465" s="79"/>
      <c r="R465" s="79"/>
      <c r="S465" s="83"/>
      <c r="T465" s="79"/>
    </row>
    <row r="466" spans="10:20">
      <c r="J466" s="79" t="s">
        <v>119</v>
      </c>
      <c r="K466" s="66">
        <v>581</v>
      </c>
      <c r="L466" s="79" t="s">
        <v>612</v>
      </c>
      <c r="M466" s="79">
        <v>58190</v>
      </c>
      <c r="O466" s="79" t="s">
        <v>612</v>
      </c>
      <c r="P466" s="79">
        <v>58190</v>
      </c>
      <c r="Q466" s="79"/>
      <c r="R466" s="79"/>
      <c r="S466" s="83"/>
      <c r="T466" s="79"/>
    </row>
    <row r="467" spans="10:20">
      <c r="J467" s="79" t="s">
        <v>119</v>
      </c>
      <c r="K467" s="66">
        <v>581</v>
      </c>
      <c r="L467" s="79" t="s">
        <v>613</v>
      </c>
      <c r="M467" s="79">
        <v>58194</v>
      </c>
      <c r="O467" s="79" t="s">
        <v>613</v>
      </c>
      <c r="P467" s="79">
        <v>58194</v>
      </c>
      <c r="Q467" s="79"/>
      <c r="R467" s="79"/>
      <c r="S467" s="83"/>
      <c r="T467" s="79"/>
    </row>
    <row r="468" spans="10:20">
      <c r="J468" s="79" t="s">
        <v>15</v>
      </c>
      <c r="K468" s="66">
        <v>685</v>
      </c>
      <c r="L468" s="79" t="s">
        <v>614</v>
      </c>
      <c r="M468" s="79">
        <v>68503</v>
      </c>
      <c r="O468" s="79" t="s">
        <v>614</v>
      </c>
      <c r="P468" s="79">
        <v>68503</v>
      </c>
      <c r="Q468" s="79"/>
      <c r="R468" s="79"/>
      <c r="S468" s="83"/>
      <c r="T468" s="79"/>
    </row>
    <row r="469" spans="10:20">
      <c r="J469" s="79" t="s">
        <v>15</v>
      </c>
      <c r="K469" s="66">
        <v>685</v>
      </c>
      <c r="L469" s="79" t="s">
        <v>615</v>
      </c>
      <c r="M469" s="79">
        <v>68527</v>
      </c>
      <c r="O469" s="79" t="s">
        <v>615</v>
      </c>
      <c r="P469" s="79">
        <v>68527</v>
      </c>
      <c r="Q469" s="79"/>
      <c r="R469" s="79"/>
      <c r="S469" s="83"/>
      <c r="T469" s="79"/>
    </row>
    <row r="470" spans="10:20">
      <c r="J470" s="79" t="s">
        <v>15</v>
      </c>
      <c r="K470" s="66">
        <v>685</v>
      </c>
      <c r="L470" s="79" t="s">
        <v>616</v>
      </c>
      <c r="M470" s="79">
        <v>68542</v>
      </c>
      <c r="O470" s="79" t="s">
        <v>616</v>
      </c>
      <c r="P470" s="79">
        <v>68542</v>
      </c>
      <c r="Q470" s="79"/>
      <c r="R470" s="79"/>
      <c r="S470" s="83"/>
      <c r="T470" s="79"/>
    </row>
    <row r="471" spans="10:20">
      <c r="J471" s="79" t="s">
        <v>15</v>
      </c>
      <c r="K471" s="66">
        <v>685</v>
      </c>
      <c r="L471" s="79" t="s">
        <v>617</v>
      </c>
      <c r="M471" s="79">
        <v>68558</v>
      </c>
      <c r="O471" s="79" t="s">
        <v>617</v>
      </c>
      <c r="P471" s="79">
        <v>68558</v>
      </c>
      <c r="Q471" s="79"/>
      <c r="R471" s="79"/>
      <c r="S471" s="83"/>
      <c r="T471" s="79"/>
    </row>
    <row r="472" spans="10:20">
      <c r="J472" s="79" t="s">
        <v>15</v>
      </c>
      <c r="K472" s="66">
        <v>685</v>
      </c>
      <c r="L472" s="79" t="s">
        <v>618</v>
      </c>
      <c r="M472" s="79">
        <v>68573</v>
      </c>
      <c r="O472" s="79" t="s">
        <v>618</v>
      </c>
      <c r="P472" s="79">
        <v>68573</v>
      </c>
      <c r="Q472" s="79"/>
      <c r="R472" s="79"/>
      <c r="S472" s="83"/>
      <c r="T472" s="79"/>
    </row>
    <row r="473" spans="10:20">
      <c r="J473" s="79" t="s">
        <v>15</v>
      </c>
      <c r="K473" s="66">
        <v>685</v>
      </c>
      <c r="L473" s="79" t="s">
        <v>619</v>
      </c>
      <c r="M473" s="79">
        <v>68576</v>
      </c>
      <c r="O473" s="79" t="s">
        <v>619</v>
      </c>
      <c r="P473" s="79">
        <v>68576</v>
      </c>
      <c r="Q473" s="79"/>
      <c r="R473" s="79"/>
      <c r="S473" s="83"/>
      <c r="T473" s="79"/>
    </row>
    <row r="474" spans="10:20">
      <c r="J474" s="79" t="s">
        <v>15</v>
      </c>
      <c r="K474" s="66">
        <v>685</v>
      </c>
      <c r="L474" s="79" t="s">
        <v>620</v>
      </c>
      <c r="M474" s="79">
        <v>68549</v>
      </c>
      <c r="O474" s="79" t="s">
        <v>620</v>
      </c>
      <c r="P474" s="79">
        <v>68549</v>
      </c>
      <c r="Q474" s="79"/>
      <c r="R474" s="79"/>
      <c r="S474" s="83"/>
      <c r="T474" s="79"/>
    </row>
    <row r="475" spans="10:20">
      <c r="J475" s="79" t="s">
        <v>15</v>
      </c>
      <c r="K475" s="66">
        <v>685</v>
      </c>
      <c r="L475" s="79" t="s">
        <v>621</v>
      </c>
      <c r="M475" s="79">
        <v>68592</v>
      </c>
      <c r="O475" s="79" t="s">
        <v>621</v>
      </c>
      <c r="P475" s="79">
        <v>68592</v>
      </c>
      <c r="Q475" s="79"/>
      <c r="R475" s="79"/>
      <c r="S475" s="83"/>
      <c r="T475" s="79"/>
    </row>
    <row r="476" spans="10:20">
      <c r="J476" s="79" t="s">
        <v>31</v>
      </c>
      <c r="K476" s="66">
        <v>588</v>
      </c>
      <c r="L476" s="79" t="s">
        <v>622</v>
      </c>
      <c r="M476" s="79">
        <v>58811</v>
      </c>
      <c r="O476" s="79" t="s">
        <v>622</v>
      </c>
      <c r="P476" s="79">
        <v>58811</v>
      </c>
      <c r="Q476" s="79"/>
      <c r="R476" s="79"/>
      <c r="S476" s="83"/>
      <c r="T476" s="79"/>
    </row>
    <row r="477" spans="10:20">
      <c r="J477" s="79" t="s">
        <v>31</v>
      </c>
      <c r="K477" s="66">
        <v>588</v>
      </c>
      <c r="L477" s="79" t="s">
        <v>623</v>
      </c>
      <c r="M477" s="79">
        <v>58827</v>
      </c>
      <c r="O477" s="79" t="s">
        <v>623</v>
      </c>
      <c r="P477" s="79">
        <v>58827</v>
      </c>
      <c r="Q477" s="79"/>
      <c r="R477" s="79"/>
      <c r="S477" s="83"/>
      <c r="T477" s="79"/>
    </row>
    <row r="478" spans="10:20">
      <c r="J478" s="79" t="s">
        <v>31</v>
      </c>
      <c r="K478" s="66">
        <v>588</v>
      </c>
      <c r="L478" s="79" t="s">
        <v>624</v>
      </c>
      <c r="M478" s="79">
        <v>58844</v>
      </c>
      <c r="O478" s="79" t="s">
        <v>624</v>
      </c>
      <c r="P478" s="79">
        <v>58844</v>
      </c>
      <c r="Q478" s="79"/>
      <c r="R478" s="79"/>
      <c r="S478" s="83"/>
      <c r="T478" s="79"/>
    </row>
    <row r="479" spans="10:20">
      <c r="J479" s="79" t="s">
        <v>31</v>
      </c>
      <c r="K479" s="66">
        <v>588</v>
      </c>
      <c r="L479" s="79" t="s">
        <v>625</v>
      </c>
      <c r="M479" s="79">
        <v>58850</v>
      </c>
      <c r="O479" s="79" t="s">
        <v>625</v>
      </c>
      <c r="P479" s="79">
        <v>58850</v>
      </c>
      <c r="Q479" s="79"/>
      <c r="R479" s="79"/>
      <c r="S479" s="83"/>
      <c r="T479" s="79"/>
    </row>
    <row r="480" spans="10:20">
      <c r="J480" s="79" t="s">
        <v>31</v>
      </c>
      <c r="K480" s="66">
        <v>588</v>
      </c>
      <c r="L480" s="79" t="s">
        <v>626</v>
      </c>
      <c r="M480" s="79">
        <v>58861</v>
      </c>
      <c r="O480" s="79" t="s">
        <v>626</v>
      </c>
      <c r="P480" s="79">
        <v>58861</v>
      </c>
      <c r="Q480" s="79"/>
      <c r="R480" s="79"/>
      <c r="S480" s="83"/>
      <c r="T480" s="79"/>
    </row>
    <row r="481" spans="10:20">
      <c r="J481" s="79" t="s">
        <v>31</v>
      </c>
      <c r="K481" s="66">
        <v>588</v>
      </c>
      <c r="L481" s="79" t="s">
        <v>627</v>
      </c>
      <c r="M481" s="79">
        <v>58867</v>
      </c>
      <c r="O481" s="79" t="s">
        <v>627</v>
      </c>
      <c r="P481" s="79">
        <v>58867</v>
      </c>
      <c r="Q481" s="79"/>
      <c r="R481" s="79"/>
      <c r="S481" s="83"/>
      <c r="T481" s="79"/>
    </row>
    <row r="482" spans="10:20">
      <c r="J482" s="79" t="s">
        <v>31</v>
      </c>
      <c r="K482" s="66">
        <v>588</v>
      </c>
      <c r="L482" s="79" t="s">
        <v>628</v>
      </c>
      <c r="M482" s="79">
        <v>58878</v>
      </c>
      <c r="O482" s="79" t="s">
        <v>628</v>
      </c>
      <c r="P482" s="79">
        <v>58878</v>
      </c>
      <c r="Q482" s="79"/>
      <c r="R482" s="79"/>
      <c r="S482" s="83"/>
      <c r="T482" s="79"/>
    </row>
    <row r="483" spans="10:20">
      <c r="J483" s="79" t="s">
        <v>31</v>
      </c>
      <c r="K483" s="66">
        <v>588</v>
      </c>
      <c r="L483" s="79" t="s">
        <v>629</v>
      </c>
      <c r="M483" s="79">
        <v>58889</v>
      </c>
      <c r="O483" s="79" t="s">
        <v>629</v>
      </c>
      <c r="P483" s="79">
        <v>58889</v>
      </c>
      <c r="Q483" s="79"/>
      <c r="R483" s="79"/>
      <c r="S483" s="83"/>
      <c r="T483" s="79"/>
    </row>
    <row r="484" spans="10:20">
      <c r="J484" s="79" t="s">
        <v>31</v>
      </c>
      <c r="K484" s="66">
        <v>588</v>
      </c>
      <c r="L484" s="79" t="s">
        <v>630</v>
      </c>
      <c r="M484" s="79">
        <v>58894</v>
      </c>
      <c r="O484" s="79" t="s">
        <v>630</v>
      </c>
      <c r="P484" s="79">
        <v>58894</v>
      </c>
      <c r="Q484" s="79"/>
      <c r="R484" s="79"/>
      <c r="S484" s="83"/>
      <c r="T484" s="79"/>
    </row>
    <row r="485" spans="10:20">
      <c r="J485" s="79" t="s">
        <v>8</v>
      </c>
      <c r="K485" s="66">
        <v>694</v>
      </c>
      <c r="L485" s="79" t="s">
        <v>631</v>
      </c>
      <c r="M485" s="79">
        <v>69408</v>
      </c>
      <c r="O485" s="79" t="s">
        <v>631</v>
      </c>
      <c r="P485" s="79">
        <v>69408</v>
      </c>
      <c r="Q485" s="79"/>
      <c r="R485" s="79"/>
      <c r="S485" s="83"/>
      <c r="T485" s="79"/>
    </row>
    <row r="486" spans="10:20">
      <c r="J486" s="79" t="s">
        <v>8</v>
      </c>
      <c r="K486" s="66">
        <v>694</v>
      </c>
      <c r="L486" s="79" t="s">
        <v>632</v>
      </c>
      <c r="M486" s="79">
        <v>69451</v>
      </c>
      <c r="O486" s="79" t="s">
        <v>632</v>
      </c>
      <c r="P486" s="79">
        <v>69451</v>
      </c>
      <c r="Q486" s="79"/>
      <c r="R486" s="79"/>
      <c r="S486" s="83"/>
      <c r="T486" s="79"/>
    </row>
    <row r="487" spans="10:20">
      <c r="J487" s="79" t="s">
        <v>8</v>
      </c>
      <c r="K487" s="66">
        <v>694</v>
      </c>
      <c r="L487" s="79" t="s">
        <v>633</v>
      </c>
      <c r="M487" s="79">
        <v>69482</v>
      </c>
      <c r="O487" s="79" t="s">
        <v>633</v>
      </c>
      <c r="P487" s="79">
        <v>69482</v>
      </c>
      <c r="Q487" s="79"/>
      <c r="R487" s="79"/>
      <c r="S487" s="83"/>
      <c r="T487" s="79"/>
    </row>
    <row r="488" spans="10:20">
      <c r="J488" s="79" t="s">
        <v>8</v>
      </c>
      <c r="K488" s="66">
        <v>694</v>
      </c>
      <c r="L488" s="79" t="s">
        <v>634</v>
      </c>
      <c r="M488" s="79">
        <v>69486</v>
      </c>
      <c r="O488" s="79" t="s">
        <v>634</v>
      </c>
      <c r="P488" s="79">
        <v>69486</v>
      </c>
      <c r="Q488" s="79"/>
      <c r="R488" s="79"/>
      <c r="S488" s="83"/>
      <c r="T488" s="79"/>
    </row>
    <row r="489" spans="10:20">
      <c r="J489" s="79" t="s">
        <v>8</v>
      </c>
      <c r="K489" s="66">
        <v>694</v>
      </c>
      <c r="L489" s="79" t="s">
        <v>635</v>
      </c>
      <c r="M489" s="79">
        <v>69494</v>
      </c>
      <c r="O489" s="79" t="s">
        <v>635</v>
      </c>
      <c r="P489" s="79">
        <v>69494</v>
      </c>
      <c r="Q489" s="79"/>
      <c r="R489" s="79"/>
      <c r="S489" s="83"/>
      <c r="T489" s="79"/>
    </row>
    <row r="490" spans="10:20">
      <c r="J490" s="79" t="s">
        <v>184</v>
      </c>
      <c r="K490" s="66">
        <v>736</v>
      </c>
      <c r="L490" s="79" t="s">
        <v>636</v>
      </c>
      <c r="M490" s="79">
        <v>73602</v>
      </c>
      <c r="O490" s="79" t="s">
        <v>636</v>
      </c>
      <c r="P490" s="79">
        <v>73602</v>
      </c>
      <c r="Q490" s="79"/>
      <c r="R490" s="79"/>
      <c r="S490" s="83"/>
      <c r="T490" s="79"/>
    </row>
    <row r="491" spans="10:20">
      <c r="J491" s="79" t="s">
        <v>184</v>
      </c>
      <c r="K491" s="66">
        <v>736</v>
      </c>
      <c r="L491" s="79" t="s">
        <v>637</v>
      </c>
      <c r="M491" s="79">
        <v>73605</v>
      </c>
      <c r="O491" s="79" t="s">
        <v>637</v>
      </c>
      <c r="P491" s="79">
        <v>73605</v>
      </c>
      <c r="Q491" s="79"/>
      <c r="R491" s="79"/>
      <c r="S491" s="83"/>
      <c r="T491" s="79"/>
    </row>
    <row r="492" spans="10:20">
      <c r="J492" s="79" t="s">
        <v>184</v>
      </c>
      <c r="K492" s="66">
        <v>736</v>
      </c>
      <c r="L492" s="79" t="s">
        <v>638</v>
      </c>
      <c r="M492" s="79">
        <v>73611</v>
      </c>
      <c r="O492" s="79" t="s">
        <v>638</v>
      </c>
      <c r="P492" s="79">
        <v>73611</v>
      </c>
      <c r="Q492" s="79"/>
      <c r="R492" s="79"/>
      <c r="S492" s="83"/>
      <c r="T492" s="79"/>
    </row>
    <row r="493" spans="10:20">
      <c r="J493" s="79" t="s">
        <v>184</v>
      </c>
      <c r="K493" s="66">
        <v>736</v>
      </c>
      <c r="L493" s="79" t="s">
        <v>639</v>
      </c>
      <c r="M493" s="79">
        <v>73626</v>
      </c>
      <c r="O493" s="79" t="s">
        <v>639</v>
      </c>
      <c r="P493" s="79">
        <v>73626</v>
      </c>
      <c r="Q493" s="79"/>
      <c r="R493" s="79"/>
      <c r="S493" s="83"/>
      <c r="T493" s="79"/>
    </row>
    <row r="494" spans="10:20">
      <c r="J494" s="79" t="s">
        <v>184</v>
      </c>
      <c r="K494" s="66">
        <v>736</v>
      </c>
      <c r="L494" s="79" t="s">
        <v>640</v>
      </c>
      <c r="M494" s="79">
        <v>73644</v>
      </c>
      <c r="O494" s="79" t="s">
        <v>640</v>
      </c>
      <c r="P494" s="79">
        <v>73644</v>
      </c>
      <c r="Q494" s="79"/>
      <c r="R494" s="79"/>
      <c r="S494" s="83"/>
      <c r="T494" s="79"/>
    </row>
    <row r="495" spans="10:20">
      <c r="J495" s="79" t="s">
        <v>184</v>
      </c>
      <c r="K495" s="66">
        <v>736</v>
      </c>
      <c r="L495" s="79" t="s">
        <v>641</v>
      </c>
      <c r="M495" s="79">
        <v>73668</v>
      </c>
      <c r="O495" s="79" t="s">
        <v>641</v>
      </c>
      <c r="P495" s="79">
        <v>73668</v>
      </c>
      <c r="Q495" s="79"/>
      <c r="R495" s="79"/>
      <c r="S495" s="83"/>
      <c r="T495" s="79"/>
    </row>
    <row r="496" spans="10:20">
      <c r="J496" s="79" t="s">
        <v>184</v>
      </c>
      <c r="K496" s="66">
        <v>736</v>
      </c>
      <c r="L496" s="79" t="s">
        <v>642</v>
      </c>
      <c r="M496" s="79">
        <v>73671</v>
      </c>
      <c r="O496" s="79" t="s">
        <v>642</v>
      </c>
      <c r="P496" s="79">
        <v>73671</v>
      </c>
      <c r="Q496" s="79"/>
      <c r="R496" s="79"/>
      <c r="S496" s="83"/>
      <c r="T496" s="79"/>
    </row>
    <row r="497" spans="10:20">
      <c r="J497" s="79" t="s">
        <v>184</v>
      </c>
      <c r="K497" s="66">
        <v>736</v>
      </c>
      <c r="L497" s="79" t="s">
        <v>643</v>
      </c>
      <c r="M497" s="79">
        <v>73677</v>
      </c>
      <c r="O497" s="79" t="s">
        <v>643</v>
      </c>
      <c r="P497" s="79">
        <v>73677</v>
      </c>
      <c r="Q497" s="79"/>
      <c r="R497" s="79"/>
      <c r="S497" s="83"/>
      <c r="T497" s="79"/>
    </row>
    <row r="498" spans="10:20">
      <c r="J498" s="79" t="s">
        <v>186</v>
      </c>
      <c r="K498" s="66">
        <v>758</v>
      </c>
      <c r="L498" s="79" t="s">
        <v>644</v>
      </c>
      <c r="M498" s="79">
        <v>75814</v>
      </c>
      <c r="O498" s="79" t="s">
        <v>644</v>
      </c>
      <c r="P498" s="79">
        <v>75814</v>
      </c>
      <c r="Q498" s="79"/>
      <c r="R498" s="79"/>
      <c r="S498" s="83"/>
      <c r="T498" s="79"/>
    </row>
    <row r="499" spans="10:20">
      <c r="J499" s="79" t="s">
        <v>186</v>
      </c>
      <c r="K499" s="66">
        <v>758</v>
      </c>
      <c r="L499" s="79" t="s">
        <v>645</v>
      </c>
      <c r="M499" s="79">
        <v>75815</v>
      </c>
      <c r="O499" s="79" t="s">
        <v>645</v>
      </c>
      <c r="P499" s="79">
        <v>75815</v>
      </c>
      <c r="Q499" s="79"/>
      <c r="R499" s="79"/>
      <c r="S499" s="83"/>
      <c r="T499" s="79"/>
    </row>
    <row r="500" spans="10:20">
      <c r="J500" s="79" t="s">
        <v>186</v>
      </c>
      <c r="K500" s="66">
        <v>758</v>
      </c>
      <c r="L500" s="79" t="s">
        <v>646</v>
      </c>
      <c r="M500" s="79">
        <v>75856</v>
      </c>
      <c r="O500" s="79" t="s">
        <v>646</v>
      </c>
      <c r="P500" s="79">
        <v>75856</v>
      </c>
      <c r="Q500" s="79"/>
      <c r="R500" s="79"/>
      <c r="S500" s="83"/>
      <c r="T500" s="79"/>
    </row>
    <row r="501" spans="10:20">
      <c r="J501" s="79" t="s">
        <v>186</v>
      </c>
      <c r="K501" s="66">
        <v>758</v>
      </c>
      <c r="L501" s="79" t="s">
        <v>647</v>
      </c>
      <c r="M501" s="79">
        <v>75865</v>
      </c>
      <c r="O501" s="79" t="s">
        <v>647</v>
      </c>
      <c r="P501" s="79">
        <v>75865</v>
      </c>
      <c r="Q501" s="79"/>
      <c r="R501" s="79"/>
      <c r="S501" s="83"/>
      <c r="T501" s="79"/>
    </row>
    <row r="502" spans="10:20">
      <c r="J502" s="79" t="s">
        <v>186</v>
      </c>
      <c r="K502" s="66">
        <v>758</v>
      </c>
      <c r="L502" s="79" t="s">
        <v>648</v>
      </c>
      <c r="M502" s="79">
        <v>75874</v>
      </c>
      <c r="O502" s="79" t="s">
        <v>648</v>
      </c>
      <c r="P502" s="79">
        <v>75874</v>
      </c>
      <c r="Q502" s="79"/>
      <c r="R502" s="79"/>
      <c r="S502" s="83"/>
      <c r="T502" s="79"/>
    </row>
    <row r="503" spans="10:20">
      <c r="J503" s="79" t="s">
        <v>186</v>
      </c>
      <c r="K503" s="66">
        <v>758</v>
      </c>
      <c r="L503" s="79" t="s">
        <v>649</v>
      </c>
      <c r="M503" s="79">
        <v>75880</v>
      </c>
      <c r="O503" s="79" t="s">
        <v>649</v>
      </c>
      <c r="P503" s="79">
        <v>75880</v>
      </c>
      <c r="Q503" s="79"/>
      <c r="R503" s="79"/>
      <c r="S503" s="83"/>
      <c r="T503" s="79"/>
    </row>
    <row r="504" spans="10:20">
      <c r="J504" s="79" t="s">
        <v>186</v>
      </c>
      <c r="K504" s="66">
        <v>758</v>
      </c>
      <c r="L504" s="79" t="s">
        <v>650</v>
      </c>
      <c r="M504" s="79">
        <v>75883</v>
      </c>
      <c r="O504" s="79" t="s">
        <v>650</v>
      </c>
      <c r="P504" s="79">
        <v>75883</v>
      </c>
      <c r="Q504" s="79"/>
      <c r="R504" s="79"/>
      <c r="S504" s="83"/>
      <c r="T504" s="79"/>
    </row>
    <row r="505" spans="10:20">
      <c r="J505" s="79" t="s">
        <v>188</v>
      </c>
      <c r="K505" s="66">
        <v>790</v>
      </c>
      <c r="L505" s="79" t="s">
        <v>651</v>
      </c>
      <c r="M505" s="79">
        <v>79018</v>
      </c>
      <c r="O505" s="79" t="s">
        <v>651</v>
      </c>
      <c r="P505" s="79">
        <v>79018</v>
      </c>
      <c r="Q505" s="79"/>
      <c r="R505" s="79"/>
      <c r="S505" s="83"/>
      <c r="T505" s="79"/>
    </row>
    <row r="506" spans="10:20">
      <c r="J506" s="79" t="s">
        <v>188</v>
      </c>
      <c r="K506" s="66">
        <v>790</v>
      </c>
      <c r="L506" s="79" t="s">
        <v>652</v>
      </c>
      <c r="M506" s="79">
        <v>79023</v>
      </c>
      <c r="O506" s="79" t="s">
        <v>652</v>
      </c>
      <c r="P506" s="79">
        <v>79023</v>
      </c>
      <c r="Q506" s="79"/>
      <c r="R506" s="79"/>
      <c r="S506" s="83"/>
      <c r="T506" s="79"/>
    </row>
    <row r="507" spans="10:20">
      <c r="J507" s="79" t="s">
        <v>188</v>
      </c>
      <c r="K507" s="66">
        <v>790</v>
      </c>
      <c r="L507" s="79" t="s">
        <v>653</v>
      </c>
      <c r="M507" s="79">
        <v>79029</v>
      </c>
      <c r="O507" s="79" t="s">
        <v>653</v>
      </c>
      <c r="P507" s="79">
        <v>79029</v>
      </c>
      <c r="Q507" s="79"/>
      <c r="R507" s="79"/>
      <c r="S507" s="83"/>
      <c r="T507" s="79"/>
    </row>
    <row r="508" spans="10:20">
      <c r="J508" s="79" t="s">
        <v>188</v>
      </c>
      <c r="K508" s="66">
        <v>790</v>
      </c>
      <c r="L508" s="79" t="s">
        <v>654</v>
      </c>
      <c r="M508" s="79">
        <v>79032</v>
      </c>
      <c r="O508" s="79" t="s">
        <v>654</v>
      </c>
      <c r="P508" s="79">
        <v>79032</v>
      </c>
      <c r="Q508" s="79"/>
      <c r="R508" s="79"/>
      <c r="S508" s="83"/>
      <c r="T508" s="79"/>
    </row>
    <row r="509" spans="10:20">
      <c r="J509" s="79" t="s">
        <v>188</v>
      </c>
      <c r="K509" s="66">
        <v>790</v>
      </c>
      <c r="L509" s="79" t="s">
        <v>655</v>
      </c>
      <c r="M509" s="79">
        <v>79033</v>
      </c>
      <c r="O509" s="79" t="s">
        <v>655</v>
      </c>
      <c r="P509" s="79">
        <v>79033</v>
      </c>
      <c r="Q509" s="79"/>
      <c r="R509" s="79"/>
      <c r="S509" s="83"/>
      <c r="T509" s="79"/>
    </row>
    <row r="510" spans="10:20">
      <c r="J510" s="79" t="s">
        <v>188</v>
      </c>
      <c r="K510" s="66">
        <v>790</v>
      </c>
      <c r="L510" s="79" t="s">
        <v>656</v>
      </c>
      <c r="M510" s="79">
        <v>79047</v>
      </c>
      <c r="O510" s="79" t="s">
        <v>656</v>
      </c>
      <c r="P510" s="79">
        <v>79047</v>
      </c>
      <c r="Q510" s="79"/>
      <c r="R510" s="79"/>
      <c r="S510" s="83"/>
      <c r="T510" s="79"/>
    </row>
    <row r="511" spans="10:20">
      <c r="J511" s="79" t="s">
        <v>188</v>
      </c>
      <c r="K511" s="66">
        <v>790</v>
      </c>
      <c r="L511" s="79" t="s">
        <v>657</v>
      </c>
      <c r="M511" s="79">
        <v>79050</v>
      </c>
      <c r="O511" s="79" t="s">
        <v>657</v>
      </c>
      <c r="P511" s="79">
        <v>79050</v>
      </c>
      <c r="Q511" s="79"/>
      <c r="R511" s="79"/>
      <c r="S511" s="83"/>
      <c r="T511" s="79"/>
    </row>
    <row r="512" spans="10:20">
      <c r="J512" s="79" t="s">
        <v>188</v>
      </c>
      <c r="K512" s="66">
        <v>790</v>
      </c>
      <c r="L512" s="79" t="s">
        <v>658</v>
      </c>
      <c r="M512" s="79">
        <v>79090</v>
      </c>
      <c r="O512" s="79" t="s">
        <v>658</v>
      </c>
      <c r="P512" s="79">
        <v>79090</v>
      </c>
      <c r="Q512" s="79"/>
      <c r="R512" s="79"/>
      <c r="S512" s="83"/>
      <c r="T512" s="79"/>
    </row>
    <row r="513" spans="10:20">
      <c r="J513" s="79" t="s">
        <v>188</v>
      </c>
      <c r="K513" s="66">
        <v>790</v>
      </c>
      <c r="L513" s="79" t="s">
        <v>659</v>
      </c>
      <c r="M513" s="79">
        <v>79086</v>
      </c>
      <c r="O513" s="79" t="s">
        <v>659</v>
      </c>
      <c r="P513" s="79">
        <v>79086</v>
      </c>
      <c r="Q513" s="79"/>
      <c r="R513" s="79"/>
      <c r="S513" s="83"/>
      <c r="T513" s="79"/>
    </row>
    <row r="514" spans="10:20">
      <c r="J514" s="79" t="s">
        <v>188</v>
      </c>
      <c r="K514" s="66">
        <v>790</v>
      </c>
      <c r="L514" s="79" t="s">
        <v>660</v>
      </c>
      <c r="M514" s="79">
        <v>79089</v>
      </c>
      <c r="O514" s="79" t="s">
        <v>660</v>
      </c>
      <c r="P514" s="79">
        <v>79089</v>
      </c>
      <c r="Q514" s="79"/>
      <c r="R514" s="79"/>
      <c r="S514" s="83"/>
      <c r="T514" s="79"/>
    </row>
    <row r="515" spans="10:20">
      <c r="J515" s="79" t="s">
        <v>188</v>
      </c>
      <c r="K515" s="66">
        <v>790</v>
      </c>
      <c r="L515" s="79" t="s">
        <v>661</v>
      </c>
      <c r="M515" s="79">
        <v>79092</v>
      </c>
      <c r="O515" s="79" t="s">
        <v>661</v>
      </c>
      <c r="P515" s="79">
        <v>79092</v>
      </c>
      <c r="Q515" s="79"/>
      <c r="R515" s="79"/>
      <c r="S515" s="83"/>
      <c r="T515" s="79"/>
    </row>
    <row r="516" spans="10:20">
      <c r="J516" s="79" t="s">
        <v>190</v>
      </c>
      <c r="K516" s="66">
        <v>791</v>
      </c>
      <c r="L516" s="79" t="s">
        <v>662</v>
      </c>
      <c r="M516" s="79">
        <v>79108</v>
      </c>
      <c r="O516" s="79" t="s">
        <v>662</v>
      </c>
      <c r="P516" s="79">
        <v>79108</v>
      </c>
      <c r="Q516" s="79"/>
      <c r="R516" s="79"/>
      <c r="S516" s="83"/>
      <c r="T516" s="79"/>
    </row>
    <row r="517" spans="10:20">
      <c r="J517" s="79" t="s">
        <v>190</v>
      </c>
      <c r="K517" s="66">
        <v>791</v>
      </c>
      <c r="L517" s="79" t="s">
        <v>663</v>
      </c>
      <c r="M517" s="79">
        <v>79117</v>
      </c>
      <c r="O517" s="79" t="s">
        <v>663</v>
      </c>
      <c r="P517" s="79">
        <v>79117</v>
      </c>
      <c r="Q517" s="79"/>
      <c r="R517" s="79"/>
      <c r="S517" s="83"/>
      <c r="T517" s="79"/>
    </row>
    <row r="518" spans="10:20">
      <c r="J518" s="79" t="s">
        <v>190</v>
      </c>
      <c r="K518" s="66">
        <v>791</v>
      </c>
      <c r="L518" s="79" t="s">
        <v>664</v>
      </c>
      <c r="M518" s="79">
        <v>79120</v>
      </c>
      <c r="O518" s="79" t="s">
        <v>664</v>
      </c>
      <c r="P518" s="79">
        <v>79120</v>
      </c>
      <c r="Q518" s="79"/>
      <c r="R518" s="79"/>
      <c r="S518" s="83"/>
      <c r="T518" s="79"/>
    </row>
    <row r="519" spans="10:20">
      <c r="J519" s="79" t="s">
        <v>190</v>
      </c>
      <c r="K519" s="66">
        <v>791</v>
      </c>
      <c r="L519" s="79" t="s">
        <v>665</v>
      </c>
      <c r="M519" s="79">
        <v>79127</v>
      </c>
      <c r="O519" s="79" t="s">
        <v>665</v>
      </c>
      <c r="P519" s="79">
        <v>79127</v>
      </c>
      <c r="Q519" s="79"/>
      <c r="R519" s="79"/>
      <c r="S519" s="83"/>
      <c r="T519" s="79"/>
    </row>
    <row r="520" spans="10:20">
      <c r="J520" s="79" t="s">
        <v>190</v>
      </c>
      <c r="K520" s="66">
        <v>791</v>
      </c>
      <c r="L520" s="79" t="s">
        <v>666</v>
      </c>
      <c r="M520" s="79">
        <v>79135</v>
      </c>
      <c r="O520" s="79" t="s">
        <v>666</v>
      </c>
      <c r="P520" s="79">
        <v>79135</v>
      </c>
      <c r="Q520" s="79"/>
      <c r="R520" s="79"/>
      <c r="S520" s="83"/>
      <c r="T520" s="79"/>
    </row>
    <row r="521" spans="10:20">
      <c r="J521" s="79" t="s">
        <v>190</v>
      </c>
      <c r="K521" s="66">
        <v>791</v>
      </c>
      <c r="L521" s="79" t="s">
        <v>667</v>
      </c>
      <c r="M521" s="79">
        <v>79138</v>
      </c>
      <c r="O521" s="79" t="s">
        <v>667</v>
      </c>
      <c r="P521" s="79">
        <v>79138</v>
      </c>
      <c r="Q521" s="79"/>
      <c r="R521" s="79"/>
      <c r="S521" s="83"/>
      <c r="T521" s="79"/>
    </row>
    <row r="522" spans="10:20">
      <c r="J522" s="79" t="s">
        <v>190</v>
      </c>
      <c r="K522" s="66">
        <v>791</v>
      </c>
      <c r="L522" s="79" t="s">
        <v>668</v>
      </c>
      <c r="M522" s="79">
        <v>79141</v>
      </c>
      <c r="O522" s="79" t="s">
        <v>668</v>
      </c>
      <c r="P522" s="79">
        <v>79141</v>
      </c>
      <c r="Q522" s="79"/>
      <c r="R522" s="79"/>
      <c r="S522" s="83"/>
      <c r="T522" s="79"/>
    </row>
    <row r="523" spans="10:20">
      <c r="J523" s="79" t="s">
        <v>190</v>
      </c>
      <c r="K523" s="66">
        <v>791</v>
      </c>
      <c r="L523" s="79" t="s">
        <v>669</v>
      </c>
      <c r="M523" s="79">
        <v>79153</v>
      </c>
      <c r="O523" s="79" t="s">
        <v>669</v>
      </c>
      <c r="P523" s="79">
        <v>79153</v>
      </c>
      <c r="Q523" s="79"/>
      <c r="R523" s="79"/>
      <c r="S523" s="83"/>
      <c r="T523" s="79"/>
    </row>
    <row r="524" spans="10:20">
      <c r="J524" s="79" t="s">
        <v>190</v>
      </c>
      <c r="K524" s="66">
        <v>791</v>
      </c>
      <c r="L524" s="79" t="s">
        <v>670</v>
      </c>
      <c r="M524" s="79">
        <v>79159</v>
      </c>
      <c r="O524" s="79" t="s">
        <v>670</v>
      </c>
      <c r="P524" s="79">
        <v>79159</v>
      </c>
      <c r="Q524" s="79"/>
      <c r="R524" s="79"/>
      <c r="S524" s="83"/>
      <c r="T524" s="79"/>
    </row>
    <row r="525" spans="10:20">
      <c r="J525" s="79" t="s">
        <v>190</v>
      </c>
      <c r="K525" s="66">
        <v>791</v>
      </c>
      <c r="L525" s="79" t="s">
        <v>671</v>
      </c>
      <c r="M525" s="79">
        <v>79163</v>
      </c>
      <c r="O525" s="79" t="s">
        <v>671</v>
      </c>
      <c r="P525" s="79">
        <v>79163</v>
      </c>
      <c r="Q525" s="79"/>
      <c r="R525" s="79"/>
      <c r="S525" s="83"/>
      <c r="T525" s="79"/>
    </row>
    <row r="526" spans="10:20">
      <c r="J526" s="79" t="s">
        <v>190</v>
      </c>
      <c r="K526" s="66">
        <v>791</v>
      </c>
      <c r="L526" s="79" t="s">
        <v>672</v>
      </c>
      <c r="M526" s="79">
        <v>79162</v>
      </c>
      <c r="O526" s="79" t="s">
        <v>672</v>
      </c>
      <c r="P526" s="79">
        <v>79162</v>
      </c>
      <c r="Q526" s="79"/>
      <c r="R526" s="79"/>
      <c r="S526" s="83"/>
      <c r="T526" s="79"/>
    </row>
    <row r="527" spans="10:20">
      <c r="J527" s="79" t="s">
        <v>190</v>
      </c>
      <c r="K527" s="66">
        <v>791</v>
      </c>
      <c r="L527" s="79" t="s">
        <v>673</v>
      </c>
      <c r="M527" s="79">
        <v>79194</v>
      </c>
      <c r="O527" s="79" t="s">
        <v>673</v>
      </c>
      <c r="P527" s="79">
        <v>79194</v>
      </c>
      <c r="Q527" s="79"/>
      <c r="R527" s="79"/>
      <c r="S527" s="83"/>
      <c r="T527" s="79"/>
    </row>
    <row r="528" spans="10:20">
      <c r="J528" s="79" t="s">
        <v>157</v>
      </c>
      <c r="K528" s="66">
        <v>251</v>
      </c>
      <c r="L528" s="79" t="s">
        <v>674</v>
      </c>
      <c r="M528" s="79">
        <v>25174</v>
      </c>
      <c r="O528" s="79" t="s">
        <v>674</v>
      </c>
      <c r="P528" s="79">
        <v>25174</v>
      </c>
      <c r="Q528" s="79"/>
      <c r="R528" s="79"/>
      <c r="S528" s="83"/>
      <c r="T528" s="79"/>
    </row>
  </sheetData>
  <phoneticPr fontId="51" type="noConversion"/>
  <pageMargins left="0.75" right="0.75" top="1" bottom="1" header="0.5" footer="0.5"/>
  <pageSetup orientation="portrait" horizontalDpi="1200" verticalDpi="1200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B15"/>
  <sheetViews>
    <sheetView zoomScale="90" zoomScaleNormal="90" zoomScalePageLayoutView="90" workbookViewId="0">
      <pane ySplit="1" topLeftCell="A2" activePane="bottomLeft" state="frozen"/>
      <selection pane="bottomLeft" activeCell="B3" sqref="B3"/>
    </sheetView>
  </sheetViews>
  <sheetFormatPr baseColWidth="10" defaultColWidth="10.875" defaultRowHeight="15" zeroHeight="1"/>
  <cols>
    <col min="1" max="1" width="3.125" style="9" customWidth="1"/>
    <col min="2" max="2" width="34.625" style="9" customWidth="1"/>
    <col min="3" max="3" width="2.375" style="9" customWidth="1"/>
    <col min="4" max="16384" width="10.875" style="9"/>
  </cols>
  <sheetData>
    <row r="1" spans="2:2" ht="128.25" customHeight="1">
      <c r="B1" s="12" t="s">
        <v>675</v>
      </c>
    </row>
    <row r="2" spans="2:2">
      <c r="B2" s="7" t="s">
        <v>1329</v>
      </c>
    </row>
    <row r="3" spans="2:2">
      <c r="B3" s="8" t="s">
        <v>1330</v>
      </c>
    </row>
    <row r="4" spans="2:2">
      <c r="B4" s="8" t="s">
        <v>1331</v>
      </c>
    </row>
    <row r="5" spans="2:2">
      <c r="B5" s="8" t="s">
        <v>1332</v>
      </c>
    </row>
    <row r="6" spans="2:2">
      <c r="B6" s="8"/>
    </row>
    <row r="7" spans="2:2">
      <c r="B7" s="8"/>
    </row>
    <row r="8" spans="2:2">
      <c r="B8" s="29"/>
    </row>
    <row r="9" spans="2:2"/>
    <row r="10" spans="2:2"/>
    <row r="11" spans="2:2" hidden="1"/>
    <row r="12" spans="2:2" hidden="1"/>
    <row r="13" spans="2:2" hidden="1"/>
    <row r="14" spans="2:2" hidden="1"/>
    <row r="15" spans="2:2" hidden="1"/>
  </sheetData>
  <phoneticPr fontId="51" type="noConversion"/>
  <pageMargins left="0.75" right="0.75" top="1" bottom="1" header="0.5" footer="0.5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26</vt:i4>
      </vt:variant>
    </vt:vector>
  </HeadingPairs>
  <TitlesOfParts>
    <vt:vector size="32" baseType="lpstr">
      <vt:lpstr>Resultat test</vt:lpstr>
      <vt:lpstr>3W</vt:lpstr>
      <vt:lpstr>WHO</vt:lpstr>
      <vt:lpstr>WHAT</vt:lpstr>
      <vt:lpstr>WHERE</vt:lpstr>
      <vt:lpstr>WHEN</vt:lpstr>
      <vt:lpstr>ACRO</vt:lpstr>
      <vt:lpstr>ACTIVITIES</vt:lpstr>
      <vt:lpstr>LATITUDE</vt:lpstr>
      <vt:lpstr>LONGITUDE</vt:lpstr>
      <vt:lpstr>ORG</vt:lpstr>
      <vt:lpstr>ORG_LIST</vt:lpstr>
      <vt:lpstr>PCODE4</vt:lpstr>
      <vt:lpstr>STATUS</vt:lpstr>
      <vt:lpstr>Tbl1_Admin1</vt:lpstr>
      <vt:lpstr>Tbl1_Name1</vt:lpstr>
      <vt:lpstr>Tbl2_Admin2</vt:lpstr>
      <vt:lpstr>Tbl2_Name2</vt:lpstr>
      <vt:lpstr>Tbl2_Pcode1</vt:lpstr>
      <vt:lpstr>Tbl2_RegionPCODE</vt:lpstr>
      <vt:lpstr>Tbl3_Admin2PCODE</vt:lpstr>
      <vt:lpstr>Tbl3_Admin3</vt:lpstr>
      <vt:lpstr>Tbl3_Name3</vt:lpstr>
      <vt:lpstr>Tbl3_Pcode2</vt:lpstr>
      <vt:lpstr>Tbl4_Admin3PCODE</vt:lpstr>
      <vt:lpstr>Tbl4_Admin4</vt:lpstr>
      <vt:lpstr>Tbl4_Name4</vt:lpstr>
      <vt:lpstr>Tbl4_PCODE3</vt:lpstr>
      <vt:lpstr>TYP_ED</vt:lpstr>
      <vt:lpstr>TYP_SCHOOL</vt:lpstr>
      <vt:lpstr>TYPEORG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Help Desk</cp:lastModifiedBy>
  <cp:lastPrinted>2014-07-04T07:03:19Z</cp:lastPrinted>
  <dcterms:created xsi:type="dcterms:W3CDTF">2013-03-10T18:54:13Z</dcterms:created>
  <dcterms:modified xsi:type="dcterms:W3CDTF">2021-07-26T13:18:17Z</dcterms:modified>
</cp:coreProperties>
</file>